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tohoku.TE03\Desktop\60　東北スキー大会\1012　組織委員会・抽選会\資料２（引率・監督細則／参加申込書類様式）\"/>
    </mc:Choice>
  </mc:AlternateContent>
  <xr:revisionPtr revIDLastSave="0" documentId="13_ncr:1_{3FA846CB-4D4D-4A2D-AF41-2AFD73022CE6}" xr6:coauthVersionLast="36" xr6:coauthVersionMax="36" xr10:uidLastSave="{00000000-0000-0000-0000-000000000000}"/>
  <bookViews>
    <workbookView xWindow="0" yWindow="0" windowWidth="20490" windowHeight="7080" tabRatio="725" activeTab="1" xr2:uid="{00000000-000D-0000-FFFF-FFFF00000000}"/>
  </bookViews>
  <sheets>
    <sheet name="はじめに" sheetId="17" r:id="rId1"/>
    <sheet name="入力用シート" sheetId="15" r:id="rId2"/>
    <sheet name="男・クラ④" sheetId="2" r:id="rId3"/>
    <sheet name="男・フリー④" sheetId="1" r:id="rId4"/>
    <sheet name="女・クラ④" sheetId="4" r:id="rId5"/>
    <sheet name="女・フリー④" sheetId="3" r:id="rId6"/>
    <sheet name="男・SL④" sheetId="5" r:id="rId7"/>
    <sheet name="男・GS④" sheetId="6" r:id="rId8"/>
    <sheet name="女・SL④" sheetId="7" r:id="rId9"/>
    <sheet name="女・GS④" sheetId="8" r:id="rId10"/>
    <sheet name="男・スペシャル④" sheetId="9" r:id="rId11"/>
    <sheet name="女・スペシャル④" sheetId="10" r:id="rId12"/>
    <sheet name="男・ｺﾝﾊﾞ④" sheetId="18" r:id="rId13"/>
    <sheet name="女・ｺﾝﾊﾞ④" sheetId="19" r:id="rId14"/>
    <sheet name="ｺﾝﾊﾞ④" sheetId="11" r:id="rId15"/>
    <sheet name="リレー⑤" sheetId="12" r:id="rId16"/>
    <sheet name="選手名簿男子" sheetId="14" r:id="rId17"/>
    <sheet name="選手名簿女子" sheetId="16" r:id="rId18"/>
    <sheet name="参加申込集計表（県用）⑦" sheetId="13" r:id="rId19"/>
  </sheets>
  <definedNames>
    <definedName name="_xlnm.Print_Area" localSheetId="14">ｺﾝﾊﾞ④!#REF!</definedName>
    <definedName name="_xlnm.Print_Area" localSheetId="15">リレー⑤!$B$1:$AQ$59</definedName>
    <definedName name="_xlnm.Print_Area" localSheetId="18">'参加申込集計表（県用）⑦'!$B$1:$N$49</definedName>
    <definedName name="_xlnm.Print_Area" localSheetId="9">女・GS④!$A$1:$W$59</definedName>
    <definedName name="_xlnm.Print_Area" localSheetId="8">女・SL④!$A$1:$W$59</definedName>
    <definedName name="_xlnm.Print_Area" localSheetId="4">女・クラ④!$A$1:$W$59</definedName>
    <definedName name="_xlnm.Print_Area" localSheetId="13">女・ｺﾝﾊﾞ④!$A$1:$W$59</definedName>
    <definedName name="_xlnm.Print_Area" localSheetId="11">女・スペシャル④!$A$1:$W$59</definedName>
    <definedName name="_xlnm.Print_Area" localSheetId="5">女・フリー④!$A$1:$W$59</definedName>
    <definedName name="_xlnm.Print_Area" localSheetId="17">選手名簿女子!$B$1:$H$66</definedName>
    <definedName name="_xlnm.Print_Area" localSheetId="16">選手名簿男子!$B$1:$H$99</definedName>
    <definedName name="_xlnm.Print_Area" localSheetId="7">男・GS④!$A$1:$W$59</definedName>
    <definedName name="_xlnm.Print_Area" localSheetId="6">男・SL④!$A$1:$W$59</definedName>
    <definedName name="_xlnm.Print_Area" localSheetId="2">男・クラ④!$A$1:$W$59</definedName>
    <definedName name="_xlnm.Print_Area" localSheetId="12">男・ｺﾝﾊﾞ④!$A$1:$W$59</definedName>
    <definedName name="_xlnm.Print_Area" localSheetId="10">男・スペシャル④!$A$1:$W$59</definedName>
    <definedName name="_xlnm.Print_Area" localSheetId="3">男・フリー④!$A$1:$W$59</definedName>
    <definedName name="_xlnm.Print_Area" localSheetId="1">入力用シート!$A$1:$P$106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9" l="1"/>
  <c r="D55" i="19"/>
  <c r="P54" i="19"/>
  <c r="N54" i="19"/>
  <c r="I54" i="19"/>
  <c r="D54" i="19"/>
  <c r="I52" i="19"/>
  <c r="D52" i="19"/>
  <c r="P51" i="19"/>
  <c r="N51" i="19"/>
  <c r="I51" i="19"/>
  <c r="D51" i="19"/>
  <c r="I49" i="19"/>
  <c r="D49" i="19"/>
  <c r="P48" i="19"/>
  <c r="N48" i="19"/>
  <c r="I48" i="19"/>
  <c r="D48" i="19"/>
  <c r="I46" i="19"/>
  <c r="D46" i="19"/>
  <c r="P45" i="19"/>
  <c r="N45" i="19"/>
  <c r="I45" i="19"/>
  <c r="D45" i="19"/>
  <c r="I43" i="19"/>
  <c r="D43" i="19"/>
  <c r="P42" i="19"/>
  <c r="N42" i="19"/>
  <c r="I42" i="19"/>
  <c r="D42" i="19"/>
  <c r="I40" i="19"/>
  <c r="D40" i="19"/>
  <c r="P39" i="19"/>
  <c r="N39" i="19"/>
  <c r="I39" i="19"/>
  <c r="D39" i="19"/>
  <c r="I37" i="19"/>
  <c r="D37" i="19"/>
  <c r="P36" i="19"/>
  <c r="N36" i="19"/>
  <c r="I36" i="19"/>
  <c r="D36" i="19"/>
  <c r="I34" i="19"/>
  <c r="D34" i="19"/>
  <c r="P33" i="19"/>
  <c r="N33" i="19"/>
  <c r="I33" i="19"/>
  <c r="D33" i="19"/>
  <c r="I31" i="19"/>
  <c r="D31" i="19"/>
  <c r="P30" i="19"/>
  <c r="N30" i="19"/>
  <c r="I30" i="19"/>
  <c r="D30" i="19"/>
  <c r="I28" i="19"/>
  <c r="D28" i="19"/>
  <c r="P27" i="19"/>
  <c r="N27" i="19"/>
  <c r="I27" i="19"/>
  <c r="D27" i="19"/>
  <c r="I25" i="19"/>
  <c r="D25" i="19"/>
  <c r="P24" i="19"/>
  <c r="N24" i="19"/>
  <c r="I24" i="19"/>
  <c r="D24" i="19"/>
  <c r="I22" i="19"/>
  <c r="D22" i="19"/>
  <c r="P21" i="19"/>
  <c r="N21" i="19"/>
  <c r="I21" i="19"/>
  <c r="D21" i="19"/>
  <c r="I19" i="19"/>
  <c r="D19" i="19"/>
  <c r="P18" i="19"/>
  <c r="N18" i="19"/>
  <c r="I18" i="19"/>
  <c r="D18" i="19"/>
  <c r="I16" i="19"/>
  <c r="D16" i="19"/>
  <c r="P15" i="19"/>
  <c r="N15" i="19"/>
  <c r="I15" i="19"/>
  <c r="D15" i="19"/>
  <c r="I13" i="19"/>
  <c r="D13" i="19"/>
  <c r="P12" i="19"/>
  <c r="N12" i="19"/>
  <c r="I12" i="19"/>
  <c r="D12" i="19"/>
  <c r="E5" i="19"/>
  <c r="I55" i="18"/>
  <c r="D55" i="18"/>
  <c r="P54" i="18"/>
  <c r="N54" i="18"/>
  <c r="I54" i="18"/>
  <c r="D54" i="18"/>
  <c r="I52" i="18"/>
  <c r="D52" i="18"/>
  <c r="P51" i="18"/>
  <c r="N51" i="18"/>
  <c r="I51" i="18"/>
  <c r="D51" i="18"/>
  <c r="I49" i="18"/>
  <c r="D49" i="18"/>
  <c r="P48" i="18"/>
  <c r="N48" i="18"/>
  <c r="I48" i="18"/>
  <c r="D48" i="18"/>
  <c r="I46" i="18"/>
  <c r="D46" i="18"/>
  <c r="P45" i="18"/>
  <c r="N45" i="18"/>
  <c r="I45" i="18"/>
  <c r="D45" i="18"/>
  <c r="I43" i="18"/>
  <c r="D43" i="18"/>
  <c r="P42" i="18"/>
  <c r="N42" i="18"/>
  <c r="I42" i="18"/>
  <c r="D42" i="18"/>
  <c r="I40" i="18"/>
  <c r="D40" i="18"/>
  <c r="P39" i="18"/>
  <c r="N39" i="18"/>
  <c r="I39" i="18"/>
  <c r="D39" i="18"/>
  <c r="I37" i="18"/>
  <c r="D37" i="18"/>
  <c r="P36" i="18"/>
  <c r="N36" i="18"/>
  <c r="I36" i="18"/>
  <c r="D36" i="18"/>
  <c r="I34" i="18"/>
  <c r="D34" i="18"/>
  <c r="P33" i="18"/>
  <c r="N33" i="18"/>
  <c r="I33" i="18"/>
  <c r="D33" i="18"/>
  <c r="I31" i="18"/>
  <c r="D31" i="18"/>
  <c r="P30" i="18"/>
  <c r="N30" i="18"/>
  <c r="I30" i="18"/>
  <c r="D30" i="18"/>
  <c r="I28" i="18"/>
  <c r="D28" i="18"/>
  <c r="P27" i="18"/>
  <c r="N27" i="18"/>
  <c r="I27" i="18"/>
  <c r="D27" i="18"/>
  <c r="I25" i="18"/>
  <c r="D25" i="18"/>
  <c r="P24" i="18"/>
  <c r="N24" i="18"/>
  <c r="I24" i="18"/>
  <c r="D24" i="18"/>
  <c r="I22" i="18"/>
  <c r="D22" i="18"/>
  <c r="P21" i="18"/>
  <c r="N21" i="18"/>
  <c r="I21" i="18"/>
  <c r="D21" i="18"/>
  <c r="I19" i="18"/>
  <c r="D19" i="18"/>
  <c r="P18" i="18"/>
  <c r="N18" i="18"/>
  <c r="I18" i="18"/>
  <c r="D18" i="18"/>
  <c r="I16" i="18"/>
  <c r="D16" i="18"/>
  <c r="P15" i="18"/>
  <c r="N15" i="18"/>
  <c r="I15" i="18"/>
  <c r="D15" i="18"/>
  <c r="I13" i="18"/>
  <c r="D13" i="18"/>
  <c r="P12" i="18"/>
  <c r="N12" i="18"/>
  <c r="I12" i="18"/>
  <c r="D12" i="18"/>
  <c r="E5" i="18"/>
  <c r="I10" i="13" l="1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9" i="13"/>
  <c r="F42" i="16" l="1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41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8" i="16"/>
  <c r="F75" i="14"/>
  <c r="F76" i="14"/>
  <c r="F77" i="14"/>
  <c r="F78" i="14"/>
  <c r="F74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41" i="14"/>
  <c r="G49" i="14"/>
  <c r="E49" i="14"/>
  <c r="D49" i="14"/>
  <c r="C49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E5" i="2" l="1"/>
  <c r="E5" i="1"/>
  <c r="E5" i="4"/>
  <c r="E5" i="3"/>
  <c r="E5" i="5"/>
  <c r="E5" i="6"/>
  <c r="E5" i="7"/>
  <c r="E5" i="8"/>
  <c r="E5" i="9"/>
  <c r="E5" i="10"/>
  <c r="I55" i="6"/>
  <c r="D55" i="6"/>
  <c r="P54" i="6"/>
  <c r="N54" i="6"/>
  <c r="I54" i="6"/>
  <c r="D54" i="6"/>
  <c r="I52" i="6"/>
  <c r="D52" i="6"/>
  <c r="P51" i="6"/>
  <c r="N51" i="6"/>
  <c r="I51" i="6"/>
  <c r="D51" i="6"/>
  <c r="I49" i="6"/>
  <c r="D49" i="6"/>
  <c r="P48" i="6"/>
  <c r="N48" i="6"/>
  <c r="I48" i="6"/>
  <c r="D48" i="6"/>
  <c r="I46" i="6"/>
  <c r="D46" i="6"/>
  <c r="P45" i="6"/>
  <c r="N45" i="6"/>
  <c r="I45" i="6"/>
  <c r="D45" i="6"/>
  <c r="I43" i="6"/>
  <c r="D43" i="6"/>
  <c r="P42" i="6"/>
  <c r="N42" i="6"/>
  <c r="I42" i="6"/>
  <c r="D42" i="6"/>
  <c r="I40" i="6"/>
  <c r="D40" i="6"/>
  <c r="P39" i="6"/>
  <c r="N39" i="6"/>
  <c r="I39" i="6"/>
  <c r="D39" i="6"/>
  <c r="I37" i="6"/>
  <c r="D37" i="6"/>
  <c r="P36" i="6"/>
  <c r="N36" i="6"/>
  <c r="I36" i="6"/>
  <c r="D36" i="6"/>
  <c r="I34" i="6"/>
  <c r="D34" i="6"/>
  <c r="P33" i="6"/>
  <c r="N33" i="6"/>
  <c r="I33" i="6"/>
  <c r="D33" i="6"/>
  <c r="I31" i="6"/>
  <c r="D31" i="6"/>
  <c r="P30" i="6"/>
  <c r="N30" i="6"/>
  <c r="I30" i="6"/>
  <c r="D30" i="6"/>
  <c r="I28" i="6"/>
  <c r="D28" i="6"/>
  <c r="P27" i="6"/>
  <c r="N27" i="6"/>
  <c r="I27" i="6"/>
  <c r="D27" i="6"/>
  <c r="I25" i="6"/>
  <c r="D25" i="6"/>
  <c r="P24" i="6"/>
  <c r="N24" i="6"/>
  <c r="I24" i="6"/>
  <c r="D24" i="6"/>
  <c r="I22" i="6"/>
  <c r="D22" i="6"/>
  <c r="P21" i="6"/>
  <c r="N21" i="6"/>
  <c r="I21" i="6"/>
  <c r="D21" i="6"/>
  <c r="I19" i="6"/>
  <c r="D19" i="6"/>
  <c r="P18" i="6"/>
  <c r="N18" i="6"/>
  <c r="I18" i="6"/>
  <c r="D18" i="6"/>
  <c r="I16" i="6"/>
  <c r="D16" i="6"/>
  <c r="P15" i="6"/>
  <c r="N15" i="6"/>
  <c r="I15" i="6"/>
  <c r="D15" i="6"/>
  <c r="I13" i="6"/>
  <c r="D13" i="6"/>
  <c r="P12" i="6"/>
  <c r="N12" i="6"/>
  <c r="I12" i="6"/>
  <c r="D12" i="6"/>
  <c r="I55" i="5"/>
  <c r="D55" i="5"/>
  <c r="P54" i="5"/>
  <c r="N54" i="5"/>
  <c r="I54" i="5"/>
  <c r="D54" i="5"/>
  <c r="I52" i="5"/>
  <c r="D52" i="5"/>
  <c r="P51" i="5"/>
  <c r="N51" i="5"/>
  <c r="I51" i="5"/>
  <c r="D51" i="5"/>
  <c r="I49" i="5"/>
  <c r="D49" i="5"/>
  <c r="P48" i="5"/>
  <c r="N48" i="5"/>
  <c r="I48" i="5"/>
  <c r="D48" i="5"/>
  <c r="I46" i="5"/>
  <c r="D46" i="5"/>
  <c r="P45" i="5"/>
  <c r="N45" i="5"/>
  <c r="I45" i="5"/>
  <c r="D45" i="5"/>
  <c r="I43" i="5"/>
  <c r="D43" i="5"/>
  <c r="P42" i="5"/>
  <c r="N42" i="5"/>
  <c r="I42" i="5"/>
  <c r="D42" i="5"/>
  <c r="I40" i="5"/>
  <c r="D40" i="5"/>
  <c r="P39" i="5"/>
  <c r="N39" i="5"/>
  <c r="I39" i="5"/>
  <c r="D39" i="5"/>
  <c r="I37" i="5"/>
  <c r="D37" i="5"/>
  <c r="P36" i="5"/>
  <c r="N36" i="5"/>
  <c r="I36" i="5"/>
  <c r="D36" i="5"/>
  <c r="I34" i="5"/>
  <c r="D34" i="5"/>
  <c r="P33" i="5"/>
  <c r="N33" i="5"/>
  <c r="I33" i="5"/>
  <c r="D33" i="5"/>
  <c r="I31" i="5"/>
  <c r="D31" i="5"/>
  <c r="P30" i="5"/>
  <c r="N30" i="5"/>
  <c r="I30" i="5"/>
  <c r="D30" i="5"/>
  <c r="I28" i="5"/>
  <c r="D28" i="5"/>
  <c r="P27" i="5"/>
  <c r="N27" i="5"/>
  <c r="I27" i="5"/>
  <c r="D27" i="5"/>
  <c r="I25" i="5"/>
  <c r="D25" i="5"/>
  <c r="P24" i="5"/>
  <c r="N24" i="5"/>
  <c r="I24" i="5"/>
  <c r="D24" i="5"/>
  <c r="I22" i="5"/>
  <c r="D22" i="5"/>
  <c r="P21" i="5"/>
  <c r="N21" i="5"/>
  <c r="I21" i="5"/>
  <c r="D21" i="5"/>
  <c r="I19" i="5"/>
  <c r="D19" i="5"/>
  <c r="P18" i="5"/>
  <c r="N18" i="5"/>
  <c r="I18" i="5"/>
  <c r="D18" i="5"/>
  <c r="I16" i="5"/>
  <c r="D16" i="5"/>
  <c r="P15" i="5"/>
  <c r="N15" i="5"/>
  <c r="I15" i="5"/>
  <c r="D15" i="5"/>
  <c r="I13" i="5"/>
  <c r="D13" i="5"/>
  <c r="P12" i="5"/>
  <c r="N12" i="5"/>
  <c r="I12" i="5"/>
  <c r="D12" i="5"/>
  <c r="I55" i="8"/>
  <c r="D55" i="8"/>
  <c r="P54" i="8"/>
  <c r="N54" i="8"/>
  <c r="I54" i="8"/>
  <c r="D54" i="8"/>
  <c r="I52" i="8"/>
  <c r="D52" i="8"/>
  <c r="P51" i="8"/>
  <c r="N51" i="8"/>
  <c r="I51" i="8"/>
  <c r="D51" i="8"/>
  <c r="I49" i="8"/>
  <c r="D49" i="8"/>
  <c r="P48" i="8"/>
  <c r="N48" i="8"/>
  <c r="I48" i="8"/>
  <c r="D48" i="8"/>
  <c r="I46" i="8"/>
  <c r="D46" i="8"/>
  <c r="P45" i="8"/>
  <c r="N45" i="8"/>
  <c r="I45" i="8"/>
  <c r="D45" i="8"/>
  <c r="I43" i="8"/>
  <c r="D43" i="8"/>
  <c r="P42" i="8"/>
  <c r="N42" i="8"/>
  <c r="I42" i="8"/>
  <c r="D42" i="8"/>
  <c r="I40" i="8"/>
  <c r="D40" i="8"/>
  <c r="P39" i="8"/>
  <c r="N39" i="8"/>
  <c r="I39" i="8"/>
  <c r="D39" i="8"/>
  <c r="I37" i="8"/>
  <c r="D37" i="8"/>
  <c r="P36" i="8"/>
  <c r="N36" i="8"/>
  <c r="I36" i="8"/>
  <c r="D36" i="8"/>
  <c r="I34" i="8"/>
  <c r="D34" i="8"/>
  <c r="P33" i="8"/>
  <c r="N33" i="8"/>
  <c r="I33" i="8"/>
  <c r="D33" i="8"/>
  <c r="I31" i="8"/>
  <c r="D31" i="8"/>
  <c r="P30" i="8"/>
  <c r="N30" i="8"/>
  <c r="I30" i="8"/>
  <c r="D30" i="8"/>
  <c r="I28" i="8"/>
  <c r="D28" i="8"/>
  <c r="P27" i="8"/>
  <c r="N27" i="8"/>
  <c r="I27" i="8"/>
  <c r="D27" i="8"/>
  <c r="I25" i="8"/>
  <c r="D25" i="8"/>
  <c r="P24" i="8"/>
  <c r="N24" i="8"/>
  <c r="I24" i="8"/>
  <c r="D24" i="8"/>
  <c r="I22" i="8"/>
  <c r="D22" i="8"/>
  <c r="P21" i="8"/>
  <c r="N21" i="8"/>
  <c r="I21" i="8"/>
  <c r="D21" i="8"/>
  <c r="I19" i="8"/>
  <c r="D19" i="8"/>
  <c r="P18" i="8"/>
  <c r="N18" i="8"/>
  <c r="I18" i="8"/>
  <c r="D18" i="8"/>
  <c r="I16" i="8"/>
  <c r="D16" i="8"/>
  <c r="P15" i="8"/>
  <c r="N15" i="8"/>
  <c r="I15" i="8"/>
  <c r="D15" i="8"/>
  <c r="I13" i="8"/>
  <c r="D13" i="8"/>
  <c r="P12" i="8"/>
  <c r="N12" i="8"/>
  <c r="I12" i="8"/>
  <c r="D12" i="8"/>
  <c r="I55" i="7"/>
  <c r="D55" i="7"/>
  <c r="P54" i="7"/>
  <c r="N54" i="7"/>
  <c r="I54" i="7"/>
  <c r="D54" i="7"/>
  <c r="I52" i="7"/>
  <c r="D52" i="7"/>
  <c r="P51" i="7"/>
  <c r="N51" i="7"/>
  <c r="I51" i="7"/>
  <c r="D51" i="7"/>
  <c r="I49" i="7"/>
  <c r="D49" i="7"/>
  <c r="P48" i="7"/>
  <c r="N48" i="7"/>
  <c r="I48" i="7"/>
  <c r="D48" i="7"/>
  <c r="I46" i="7"/>
  <c r="D46" i="7"/>
  <c r="P45" i="7"/>
  <c r="N45" i="7"/>
  <c r="I45" i="7"/>
  <c r="D45" i="7"/>
  <c r="I43" i="7"/>
  <c r="D43" i="7"/>
  <c r="P42" i="7"/>
  <c r="N42" i="7"/>
  <c r="I42" i="7"/>
  <c r="D42" i="7"/>
  <c r="I40" i="7"/>
  <c r="D40" i="7"/>
  <c r="P39" i="7"/>
  <c r="N39" i="7"/>
  <c r="I39" i="7"/>
  <c r="D39" i="7"/>
  <c r="I37" i="7"/>
  <c r="D37" i="7"/>
  <c r="P36" i="7"/>
  <c r="N36" i="7"/>
  <c r="I36" i="7"/>
  <c r="D36" i="7"/>
  <c r="I34" i="7"/>
  <c r="D34" i="7"/>
  <c r="P33" i="7"/>
  <c r="N33" i="7"/>
  <c r="I33" i="7"/>
  <c r="D33" i="7"/>
  <c r="I31" i="7"/>
  <c r="D31" i="7"/>
  <c r="P30" i="7"/>
  <c r="N30" i="7"/>
  <c r="I30" i="7"/>
  <c r="D30" i="7"/>
  <c r="I28" i="7"/>
  <c r="D28" i="7"/>
  <c r="P27" i="7"/>
  <c r="N27" i="7"/>
  <c r="I27" i="7"/>
  <c r="D27" i="7"/>
  <c r="I25" i="7"/>
  <c r="D25" i="7"/>
  <c r="P24" i="7"/>
  <c r="N24" i="7"/>
  <c r="I24" i="7"/>
  <c r="D24" i="7"/>
  <c r="I22" i="7"/>
  <c r="D22" i="7"/>
  <c r="P21" i="7"/>
  <c r="N21" i="7"/>
  <c r="I21" i="7"/>
  <c r="D21" i="7"/>
  <c r="I19" i="7"/>
  <c r="D19" i="7"/>
  <c r="P18" i="7"/>
  <c r="N18" i="7"/>
  <c r="I18" i="7"/>
  <c r="D18" i="7"/>
  <c r="I16" i="7"/>
  <c r="D16" i="7"/>
  <c r="P15" i="7"/>
  <c r="N15" i="7"/>
  <c r="I15" i="7"/>
  <c r="D15" i="7"/>
  <c r="I13" i="7"/>
  <c r="D13" i="7"/>
  <c r="P12" i="7"/>
  <c r="N12" i="7"/>
  <c r="I12" i="7"/>
  <c r="D12" i="7"/>
  <c r="I55" i="3"/>
  <c r="D55" i="3"/>
  <c r="P54" i="3"/>
  <c r="N54" i="3"/>
  <c r="I54" i="3"/>
  <c r="D54" i="3"/>
  <c r="I52" i="3"/>
  <c r="D52" i="3"/>
  <c r="P51" i="3"/>
  <c r="N51" i="3"/>
  <c r="I51" i="3"/>
  <c r="D51" i="3"/>
  <c r="I49" i="3"/>
  <c r="D49" i="3"/>
  <c r="P48" i="3"/>
  <c r="N48" i="3"/>
  <c r="I48" i="3"/>
  <c r="D48" i="3"/>
  <c r="I46" i="3"/>
  <c r="D46" i="3"/>
  <c r="P45" i="3"/>
  <c r="N45" i="3"/>
  <c r="I45" i="3"/>
  <c r="D45" i="3"/>
  <c r="I43" i="3"/>
  <c r="D43" i="3"/>
  <c r="P42" i="3"/>
  <c r="N42" i="3"/>
  <c r="I42" i="3"/>
  <c r="D42" i="3"/>
  <c r="I40" i="3"/>
  <c r="D40" i="3"/>
  <c r="P39" i="3"/>
  <c r="N39" i="3"/>
  <c r="I39" i="3"/>
  <c r="D39" i="3"/>
  <c r="I37" i="3"/>
  <c r="D37" i="3"/>
  <c r="P36" i="3"/>
  <c r="N36" i="3"/>
  <c r="I36" i="3"/>
  <c r="D36" i="3"/>
  <c r="I34" i="3"/>
  <c r="D34" i="3"/>
  <c r="P33" i="3"/>
  <c r="N33" i="3"/>
  <c r="I33" i="3"/>
  <c r="D33" i="3"/>
  <c r="I31" i="3"/>
  <c r="D31" i="3"/>
  <c r="P30" i="3"/>
  <c r="N30" i="3"/>
  <c r="I30" i="3"/>
  <c r="D30" i="3"/>
  <c r="I28" i="3"/>
  <c r="D28" i="3"/>
  <c r="P27" i="3"/>
  <c r="N27" i="3"/>
  <c r="I27" i="3"/>
  <c r="D27" i="3"/>
  <c r="I25" i="3"/>
  <c r="D25" i="3"/>
  <c r="P24" i="3"/>
  <c r="N24" i="3"/>
  <c r="I24" i="3"/>
  <c r="D24" i="3"/>
  <c r="I22" i="3"/>
  <c r="D22" i="3"/>
  <c r="P21" i="3"/>
  <c r="N21" i="3"/>
  <c r="I21" i="3"/>
  <c r="D21" i="3"/>
  <c r="I19" i="3"/>
  <c r="D19" i="3"/>
  <c r="P18" i="3"/>
  <c r="N18" i="3"/>
  <c r="I18" i="3"/>
  <c r="D18" i="3"/>
  <c r="I16" i="3"/>
  <c r="D16" i="3"/>
  <c r="P15" i="3"/>
  <c r="N15" i="3"/>
  <c r="I15" i="3"/>
  <c r="D15" i="3"/>
  <c r="I13" i="3"/>
  <c r="D13" i="3"/>
  <c r="P12" i="3"/>
  <c r="N12" i="3"/>
  <c r="I12" i="3"/>
  <c r="D12" i="3"/>
  <c r="I55" i="4"/>
  <c r="D55" i="4"/>
  <c r="P54" i="4"/>
  <c r="N54" i="4"/>
  <c r="I54" i="4"/>
  <c r="D54" i="4"/>
  <c r="I52" i="4"/>
  <c r="D52" i="4"/>
  <c r="P51" i="4"/>
  <c r="N51" i="4"/>
  <c r="I51" i="4"/>
  <c r="D51" i="4"/>
  <c r="I49" i="4"/>
  <c r="D49" i="4"/>
  <c r="P48" i="4"/>
  <c r="N48" i="4"/>
  <c r="I48" i="4"/>
  <c r="D48" i="4"/>
  <c r="I46" i="4"/>
  <c r="D46" i="4"/>
  <c r="P45" i="4"/>
  <c r="N45" i="4"/>
  <c r="I45" i="4"/>
  <c r="D45" i="4"/>
  <c r="I43" i="4"/>
  <c r="D43" i="4"/>
  <c r="P42" i="4"/>
  <c r="N42" i="4"/>
  <c r="I42" i="4"/>
  <c r="D42" i="4"/>
  <c r="I40" i="4"/>
  <c r="D40" i="4"/>
  <c r="P39" i="4"/>
  <c r="N39" i="4"/>
  <c r="I39" i="4"/>
  <c r="D39" i="4"/>
  <c r="I37" i="4"/>
  <c r="D37" i="4"/>
  <c r="P36" i="4"/>
  <c r="N36" i="4"/>
  <c r="I36" i="4"/>
  <c r="D36" i="4"/>
  <c r="I34" i="4"/>
  <c r="D34" i="4"/>
  <c r="P33" i="4"/>
  <c r="N33" i="4"/>
  <c r="I33" i="4"/>
  <c r="D33" i="4"/>
  <c r="I31" i="4"/>
  <c r="D31" i="4"/>
  <c r="P30" i="4"/>
  <c r="N30" i="4"/>
  <c r="I30" i="4"/>
  <c r="D30" i="4"/>
  <c r="I28" i="4"/>
  <c r="D28" i="4"/>
  <c r="P27" i="4"/>
  <c r="N27" i="4"/>
  <c r="I27" i="4"/>
  <c r="D27" i="4"/>
  <c r="I25" i="4"/>
  <c r="D25" i="4"/>
  <c r="P24" i="4"/>
  <c r="N24" i="4"/>
  <c r="I24" i="4"/>
  <c r="D24" i="4"/>
  <c r="I22" i="4"/>
  <c r="D22" i="4"/>
  <c r="P21" i="4"/>
  <c r="N21" i="4"/>
  <c r="I21" i="4"/>
  <c r="D21" i="4"/>
  <c r="I19" i="4"/>
  <c r="D19" i="4"/>
  <c r="P18" i="4"/>
  <c r="N18" i="4"/>
  <c r="I18" i="4"/>
  <c r="D18" i="4"/>
  <c r="I16" i="4"/>
  <c r="D16" i="4"/>
  <c r="P15" i="4"/>
  <c r="N15" i="4"/>
  <c r="I15" i="4"/>
  <c r="D15" i="4"/>
  <c r="I13" i="4"/>
  <c r="D13" i="4"/>
  <c r="P12" i="4"/>
  <c r="N12" i="4"/>
  <c r="I12" i="4"/>
  <c r="D12" i="4"/>
  <c r="I55" i="10"/>
  <c r="D55" i="10"/>
  <c r="P54" i="10"/>
  <c r="N54" i="10"/>
  <c r="I54" i="10"/>
  <c r="D54" i="10"/>
  <c r="I52" i="10"/>
  <c r="D52" i="10"/>
  <c r="P51" i="10"/>
  <c r="N51" i="10"/>
  <c r="I51" i="10"/>
  <c r="D51" i="10"/>
  <c r="I49" i="10"/>
  <c r="D49" i="10"/>
  <c r="P48" i="10"/>
  <c r="N48" i="10"/>
  <c r="I48" i="10"/>
  <c r="D48" i="10"/>
  <c r="I46" i="10"/>
  <c r="D46" i="10"/>
  <c r="P45" i="10"/>
  <c r="N45" i="10"/>
  <c r="I45" i="10"/>
  <c r="D45" i="10"/>
  <c r="I43" i="10"/>
  <c r="D43" i="10"/>
  <c r="P42" i="10"/>
  <c r="N42" i="10"/>
  <c r="I42" i="10"/>
  <c r="D42" i="10"/>
  <c r="I40" i="10"/>
  <c r="D40" i="10"/>
  <c r="P39" i="10"/>
  <c r="N39" i="10"/>
  <c r="I39" i="10"/>
  <c r="D39" i="10"/>
  <c r="I37" i="10"/>
  <c r="D37" i="10"/>
  <c r="P36" i="10"/>
  <c r="N36" i="10"/>
  <c r="I36" i="10"/>
  <c r="D36" i="10"/>
  <c r="I34" i="10"/>
  <c r="D34" i="10"/>
  <c r="P33" i="10"/>
  <c r="N33" i="10"/>
  <c r="I33" i="10"/>
  <c r="D33" i="10"/>
  <c r="I31" i="10"/>
  <c r="D31" i="10"/>
  <c r="P30" i="10"/>
  <c r="N30" i="10"/>
  <c r="I30" i="10"/>
  <c r="D30" i="10"/>
  <c r="I28" i="10"/>
  <c r="D28" i="10"/>
  <c r="P27" i="10"/>
  <c r="N27" i="10"/>
  <c r="I27" i="10"/>
  <c r="D27" i="10"/>
  <c r="I25" i="10"/>
  <c r="D25" i="10"/>
  <c r="P24" i="10"/>
  <c r="N24" i="10"/>
  <c r="I24" i="10"/>
  <c r="D24" i="10"/>
  <c r="I22" i="10"/>
  <c r="D22" i="10"/>
  <c r="P21" i="10"/>
  <c r="N21" i="10"/>
  <c r="I21" i="10"/>
  <c r="D21" i="10"/>
  <c r="I19" i="10"/>
  <c r="D19" i="10"/>
  <c r="P18" i="10"/>
  <c r="N18" i="10"/>
  <c r="I18" i="10"/>
  <c r="D18" i="10"/>
  <c r="I16" i="10"/>
  <c r="D16" i="10"/>
  <c r="P15" i="10"/>
  <c r="N15" i="10"/>
  <c r="I15" i="10"/>
  <c r="D15" i="10"/>
  <c r="I13" i="10"/>
  <c r="D13" i="10"/>
  <c r="P12" i="10"/>
  <c r="N12" i="10"/>
  <c r="I12" i="10"/>
  <c r="D12" i="10"/>
  <c r="I55" i="9"/>
  <c r="D55" i="9"/>
  <c r="P54" i="9"/>
  <c r="N54" i="9"/>
  <c r="I54" i="9"/>
  <c r="D54" i="9"/>
  <c r="I52" i="9"/>
  <c r="D52" i="9"/>
  <c r="P51" i="9"/>
  <c r="N51" i="9"/>
  <c r="I51" i="9"/>
  <c r="D51" i="9"/>
  <c r="I49" i="9"/>
  <c r="D49" i="9"/>
  <c r="P48" i="9"/>
  <c r="N48" i="9"/>
  <c r="I48" i="9"/>
  <c r="D48" i="9"/>
  <c r="I46" i="9"/>
  <c r="D46" i="9"/>
  <c r="P45" i="9"/>
  <c r="N45" i="9"/>
  <c r="I45" i="9"/>
  <c r="D45" i="9"/>
  <c r="I43" i="9"/>
  <c r="D43" i="9"/>
  <c r="P42" i="9"/>
  <c r="N42" i="9"/>
  <c r="I42" i="9"/>
  <c r="D42" i="9"/>
  <c r="I40" i="9"/>
  <c r="D40" i="9"/>
  <c r="P39" i="9"/>
  <c r="N39" i="9"/>
  <c r="I39" i="9"/>
  <c r="D39" i="9"/>
  <c r="I37" i="9"/>
  <c r="D37" i="9"/>
  <c r="P36" i="9"/>
  <c r="N36" i="9"/>
  <c r="I36" i="9"/>
  <c r="D36" i="9"/>
  <c r="I34" i="9"/>
  <c r="D34" i="9"/>
  <c r="P33" i="9"/>
  <c r="N33" i="9"/>
  <c r="I33" i="9"/>
  <c r="D33" i="9"/>
  <c r="I31" i="9"/>
  <c r="D31" i="9"/>
  <c r="P30" i="9"/>
  <c r="N30" i="9"/>
  <c r="I30" i="9"/>
  <c r="D30" i="9"/>
  <c r="I28" i="9"/>
  <c r="D28" i="9"/>
  <c r="P27" i="9"/>
  <c r="N27" i="9"/>
  <c r="I27" i="9"/>
  <c r="D27" i="9"/>
  <c r="I25" i="9"/>
  <c r="D25" i="9"/>
  <c r="P24" i="9"/>
  <c r="N24" i="9"/>
  <c r="I24" i="9"/>
  <c r="D24" i="9"/>
  <c r="I22" i="9"/>
  <c r="D22" i="9"/>
  <c r="P21" i="9"/>
  <c r="N21" i="9"/>
  <c r="I21" i="9"/>
  <c r="D21" i="9"/>
  <c r="I19" i="9"/>
  <c r="D19" i="9"/>
  <c r="P18" i="9"/>
  <c r="N18" i="9"/>
  <c r="I18" i="9"/>
  <c r="D18" i="9"/>
  <c r="I16" i="9"/>
  <c r="D16" i="9"/>
  <c r="P15" i="9"/>
  <c r="N15" i="9"/>
  <c r="I15" i="9"/>
  <c r="D15" i="9"/>
  <c r="I13" i="9"/>
  <c r="D13" i="9"/>
  <c r="P12" i="9"/>
  <c r="N12" i="9"/>
  <c r="I12" i="9"/>
  <c r="D12" i="9"/>
  <c r="AL26" i="12"/>
  <c r="AQ25" i="12"/>
  <c r="AL25" i="12"/>
  <c r="AL23" i="12"/>
  <c r="AQ22" i="12"/>
  <c r="AL22" i="12"/>
  <c r="AL20" i="12"/>
  <c r="AQ19" i="12"/>
  <c r="AL19" i="12"/>
  <c r="AL17" i="12"/>
  <c r="AQ16" i="12"/>
  <c r="AL16" i="12"/>
  <c r="AL14" i="12"/>
  <c r="AQ13" i="12"/>
  <c r="AL13" i="12"/>
  <c r="AL11" i="12"/>
  <c r="AQ10" i="12"/>
  <c r="AL10" i="12"/>
  <c r="AI10" i="12"/>
  <c r="Q53" i="12"/>
  <c r="V52" i="12"/>
  <c r="Q52" i="12"/>
  <c r="Q50" i="12"/>
  <c r="V49" i="12"/>
  <c r="Q49" i="12"/>
  <c r="Q47" i="12"/>
  <c r="V46" i="12"/>
  <c r="Q46" i="12"/>
  <c r="Q44" i="12"/>
  <c r="V43" i="12"/>
  <c r="Q43" i="12"/>
  <c r="Q41" i="12"/>
  <c r="V40" i="12"/>
  <c r="Q40" i="12"/>
  <c r="Q38" i="12"/>
  <c r="V37" i="12"/>
  <c r="Q37" i="12"/>
  <c r="N37" i="12"/>
  <c r="Q26" i="12"/>
  <c r="V25" i="12"/>
  <c r="Q25" i="12"/>
  <c r="Q23" i="12"/>
  <c r="V22" i="12"/>
  <c r="Q22" i="12"/>
  <c r="Q20" i="12"/>
  <c r="V19" i="12"/>
  <c r="Q19" i="12"/>
  <c r="Q17" i="12"/>
  <c r="V16" i="12"/>
  <c r="Q16" i="12"/>
  <c r="Q14" i="12"/>
  <c r="V13" i="12"/>
  <c r="Q13" i="12"/>
  <c r="Q11" i="12"/>
  <c r="V10" i="12"/>
  <c r="Q10" i="12"/>
  <c r="N10" i="12"/>
  <c r="E5" i="12"/>
  <c r="Z5" i="12"/>
  <c r="AA29" i="12"/>
  <c r="AF28" i="12"/>
  <c r="AA28" i="12"/>
  <c r="AA26" i="12"/>
  <c r="AF25" i="12"/>
  <c r="AA25" i="12"/>
  <c r="AA23" i="12"/>
  <c r="AF22" i="12"/>
  <c r="AA22" i="12"/>
  <c r="AA20" i="12"/>
  <c r="AF19" i="12"/>
  <c r="AA19" i="12"/>
  <c r="AA17" i="12"/>
  <c r="AF16" i="12"/>
  <c r="AA16" i="12"/>
  <c r="AA14" i="12"/>
  <c r="AF13" i="12"/>
  <c r="AA13" i="12"/>
  <c r="AA11" i="12"/>
  <c r="AF10" i="12"/>
  <c r="AA10" i="12"/>
  <c r="X10" i="12"/>
  <c r="F56" i="12"/>
  <c r="K55" i="12"/>
  <c r="F55" i="12"/>
  <c r="F53" i="12"/>
  <c r="K52" i="12"/>
  <c r="F52" i="12"/>
  <c r="F50" i="12"/>
  <c r="K49" i="12"/>
  <c r="F49" i="12"/>
  <c r="F47" i="12"/>
  <c r="K46" i="12"/>
  <c r="F46" i="12"/>
  <c r="F44" i="12"/>
  <c r="K43" i="12"/>
  <c r="F43" i="12"/>
  <c r="F41" i="12"/>
  <c r="K40" i="12"/>
  <c r="F40" i="12"/>
  <c r="F38" i="12"/>
  <c r="K37" i="12"/>
  <c r="F37" i="12"/>
  <c r="C37" i="12"/>
  <c r="F11" i="12"/>
  <c r="K10" i="12"/>
  <c r="F10" i="12"/>
  <c r="C10" i="12"/>
  <c r="F29" i="12"/>
  <c r="K28" i="12"/>
  <c r="F28" i="12"/>
  <c r="F26" i="12"/>
  <c r="K25" i="12"/>
  <c r="F25" i="12"/>
  <c r="F23" i="12"/>
  <c r="K22" i="12"/>
  <c r="F22" i="12"/>
  <c r="F20" i="12"/>
  <c r="K19" i="12"/>
  <c r="F19" i="12"/>
  <c r="F17" i="12"/>
  <c r="K16" i="12"/>
  <c r="F16" i="12"/>
  <c r="E9" i="13" l="1"/>
  <c r="D9" i="13"/>
  <c r="F13" i="12"/>
  <c r="K13" i="12"/>
  <c r="F14" i="12"/>
  <c r="I55" i="2"/>
  <c r="D55" i="2"/>
  <c r="P54" i="2"/>
  <c r="N54" i="2"/>
  <c r="I54" i="2"/>
  <c r="D54" i="2"/>
  <c r="I52" i="2"/>
  <c r="D52" i="2"/>
  <c r="P51" i="2"/>
  <c r="N51" i="2"/>
  <c r="I51" i="2"/>
  <c r="D51" i="2"/>
  <c r="I49" i="2"/>
  <c r="D49" i="2"/>
  <c r="P48" i="2"/>
  <c r="N48" i="2"/>
  <c r="I48" i="2"/>
  <c r="D48" i="2"/>
  <c r="I46" i="2"/>
  <c r="D46" i="2"/>
  <c r="P45" i="2"/>
  <c r="N45" i="2"/>
  <c r="I45" i="2"/>
  <c r="D45" i="2"/>
  <c r="I43" i="2"/>
  <c r="D43" i="2"/>
  <c r="P42" i="2"/>
  <c r="N42" i="2"/>
  <c r="I42" i="2"/>
  <c r="D42" i="2"/>
  <c r="I40" i="2"/>
  <c r="D40" i="2"/>
  <c r="P39" i="2"/>
  <c r="N39" i="2"/>
  <c r="I39" i="2"/>
  <c r="D39" i="2"/>
  <c r="I37" i="2"/>
  <c r="D37" i="2"/>
  <c r="P36" i="2"/>
  <c r="N36" i="2"/>
  <c r="I36" i="2"/>
  <c r="D36" i="2"/>
  <c r="I34" i="2"/>
  <c r="D34" i="2"/>
  <c r="P33" i="2"/>
  <c r="N33" i="2"/>
  <c r="I33" i="2"/>
  <c r="D33" i="2"/>
  <c r="I31" i="2"/>
  <c r="D31" i="2"/>
  <c r="P30" i="2"/>
  <c r="N30" i="2"/>
  <c r="I30" i="2"/>
  <c r="D30" i="2"/>
  <c r="I28" i="2"/>
  <c r="D28" i="2"/>
  <c r="P27" i="2"/>
  <c r="N27" i="2"/>
  <c r="I27" i="2"/>
  <c r="D27" i="2"/>
  <c r="I25" i="2"/>
  <c r="D25" i="2"/>
  <c r="P24" i="2"/>
  <c r="N24" i="2"/>
  <c r="I24" i="2"/>
  <c r="D24" i="2"/>
  <c r="I22" i="2"/>
  <c r="D22" i="2"/>
  <c r="P21" i="2"/>
  <c r="N21" i="2"/>
  <c r="I21" i="2"/>
  <c r="D21" i="2"/>
  <c r="I19" i="2"/>
  <c r="D19" i="2"/>
  <c r="P18" i="2"/>
  <c r="N18" i="2"/>
  <c r="I18" i="2"/>
  <c r="D18" i="2"/>
  <c r="I16" i="2"/>
  <c r="D16" i="2"/>
  <c r="P15" i="2"/>
  <c r="N15" i="2"/>
  <c r="I15" i="2"/>
  <c r="D15" i="2"/>
  <c r="I13" i="2"/>
  <c r="D13" i="2"/>
  <c r="P12" i="2"/>
  <c r="N12" i="2"/>
  <c r="I12" i="2"/>
  <c r="D12" i="2"/>
  <c r="I55" i="1"/>
  <c r="D55" i="1"/>
  <c r="P54" i="1"/>
  <c r="N54" i="1"/>
  <c r="I54" i="1"/>
  <c r="D54" i="1"/>
  <c r="I52" i="1"/>
  <c r="D52" i="1"/>
  <c r="P51" i="1"/>
  <c r="N51" i="1"/>
  <c r="I51" i="1"/>
  <c r="D51" i="1"/>
  <c r="I49" i="1"/>
  <c r="D49" i="1"/>
  <c r="P48" i="1"/>
  <c r="N48" i="1"/>
  <c r="I48" i="1"/>
  <c r="D48" i="1"/>
  <c r="I46" i="1"/>
  <c r="D46" i="1"/>
  <c r="P45" i="1"/>
  <c r="N45" i="1"/>
  <c r="I45" i="1"/>
  <c r="D45" i="1"/>
  <c r="I43" i="1"/>
  <c r="D43" i="1"/>
  <c r="P42" i="1"/>
  <c r="N42" i="1"/>
  <c r="I42" i="1"/>
  <c r="D42" i="1"/>
  <c r="P39" i="1"/>
  <c r="N39" i="1"/>
  <c r="I40" i="1"/>
  <c r="I39" i="1"/>
  <c r="D40" i="1"/>
  <c r="D39" i="1"/>
  <c r="P36" i="1"/>
  <c r="N36" i="1"/>
  <c r="I37" i="1"/>
  <c r="I36" i="1"/>
  <c r="D37" i="1"/>
  <c r="D36" i="1"/>
  <c r="P33" i="1"/>
  <c r="P30" i="1"/>
  <c r="P27" i="1"/>
  <c r="P24" i="1"/>
  <c r="N33" i="1"/>
  <c r="N30" i="1"/>
  <c r="N27" i="1"/>
  <c r="I34" i="1"/>
  <c r="I33" i="1"/>
  <c r="I31" i="1"/>
  <c r="I30" i="1"/>
  <c r="I28" i="1"/>
  <c r="I27" i="1"/>
  <c r="D34" i="1"/>
  <c r="D33" i="1"/>
  <c r="D31" i="1"/>
  <c r="D30" i="1"/>
  <c r="D28" i="1"/>
  <c r="D27" i="1"/>
  <c r="N24" i="1"/>
  <c r="I25" i="1"/>
  <c r="I24" i="1"/>
  <c r="D25" i="1"/>
  <c r="D24" i="1"/>
  <c r="D22" i="1"/>
  <c r="I22" i="1"/>
  <c r="P21" i="1"/>
  <c r="N21" i="1"/>
  <c r="I21" i="1"/>
  <c r="D21" i="1"/>
  <c r="P18" i="1"/>
  <c r="P12" i="1"/>
  <c r="N15" i="1"/>
  <c r="I16" i="1"/>
  <c r="I15" i="1"/>
  <c r="D16" i="1"/>
  <c r="D15" i="1"/>
  <c r="N18" i="1"/>
  <c r="I19" i="1"/>
  <c r="I18" i="1"/>
  <c r="D19" i="1"/>
  <c r="P15" i="1"/>
  <c r="N12" i="1" l="1"/>
  <c r="I13" i="1"/>
  <c r="I12" i="1"/>
  <c r="D13" i="1"/>
  <c r="D12" i="1"/>
  <c r="D18" i="1"/>
  <c r="E48" i="13" l="1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C42" i="16"/>
  <c r="D42" i="16"/>
  <c r="E42" i="16"/>
  <c r="G42" i="16"/>
  <c r="C43" i="16"/>
  <c r="D43" i="16"/>
  <c r="E43" i="16"/>
  <c r="G43" i="16"/>
  <c r="C44" i="16"/>
  <c r="D44" i="16"/>
  <c r="E44" i="16"/>
  <c r="G44" i="16"/>
  <c r="C45" i="16"/>
  <c r="D45" i="16"/>
  <c r="E45" i="16"/>
  <c r="G45" i="16"/>
  <c r="C46" i="16"/>
  <c r="D46" i="16"/>
  <c r="E46" i="16"/>
  <c r="G46" i="16"/>
  <c r="C47" i="16"/>
  <c r="D47" i="16"/>
  <c r="E47" i="16"/>
  <c r="G47" i="16"/>
  <c r="C48" i="16"/>
  <c r="D48" i="16"/>
  <c r="E48" i="16"/>
  <c r="G48" i="16"/>
  <c r="C49" i="16"/>
  <c r="D49" i="16"/>
  <c r="E49" i="16"/>
  <c r="G49" i="16"/>
  <c r="C50" i="16"/>
  <c r="D50" i="16"/>
  <c r="E50" i="16"/>
  <c r="G50" i="16"/>
  <c r="C51" i="16"/>
  <c r="D51" i="16"/>
  <c r="E51" i="16"/>
  <c r="G51" i="16"/>
  <c r="C52" i="16"/>
  <c r="D52" i="16"/>
  <c r="E52" i="16"/>
  <c r="G52" i="16"/>
  <c r="C53" i="16"/>
  <c r="D53" i="16"/>
  <c r="E53" i="16"/>
  <c r="G53" i="16"/>
  <c r="C54" i="16"/>
  <c r="D54" i="16"/>
  <c r="E54" i="16"/>
  <c r="G54" i="16"/>
  <c r="C55" i="16"/>
  <c r="D55" i="16"/>
  <c r="E55" i="16"/>
  <c r="G55" i="16"/>
  <c r="G41" i="16"/>
  <c r="E41" i="16"/>
  <c r="D41" i="16"/>
  <c r="C41" i="16"/>
  <c r="C9" i="16"/>
  <c r="D9" i="16"/>
  <c r="E9" i="16"/>
  <c r="G9" i="16"/>
  <c r="C10" i="16"/>
  <c r="D10" i="16"/>
  <c r="E10" i="16"/>
  <c r="G10" i="16"/>
  <c r="C11" i="16"/>
  <c r="D11" i="16"/>
  <c r="E11" i="16"/>
  <c r="G11" i="16"/>
  <c r="C12" i="16"/>
  <c r="D12" i="16"/>
  <c r="E12" i="16"/>
  <c r="G12" i="16"/>
  <c r="C13" i="16"/>
  <c r="D13" i="16"/>
  <c r="E13" i="16"/>
  <c r="G13" i="16"/>
  <c r="C14" i="16"/>
  <c r="D14" i="16"/>
  <c r="E14" i="16"/>
  <c r="G14" i="16"/>
  <c r="C15" i="16"/>
  <c r="D15" i="16"/>
  <c r="E15" i="16"/>
  <c r="G15" i="16"/>
  <c r="C16" i="16"/>
  <c r="D16" i="16"/>
  <c r="E16" i="16"/>
  <c r="G16" i="16"/>
  <c r="C17" i="16"/>
  <c r="D17" i="16"/>
  <c r="E17" i="16"/>
  <c r="G17" i="16"/>
  <c r="C18" i="16"/>
  <c r="D18" i="16"/>
  <c r="E18" i="16"/>
  <c r="G18" i="16"/>
  <c r="C19" i="16"/>
  <c r="D19" i="16"/>
  <c r="E19" i="16"/>
  <c r="G19" i="16"/>
  <c r="C20" i="16"/>
  <c r="D20" i="16"/>
  <c r="E20" i="16"/>
  <c r="G20" i="16"/>
  <c r="C21" i="16"/>
  <c r="D21" i="16"/>
  <c r="E21" i="16"/>
  <c r="G21" i="16"/>
  <c r="C22" i="16"/>
  <c r="D22" i="16"/>
  <c r="E22" i="16"/>
  <c r="G22" i="16"/>
  <c r="C23" i="16"/>
  <c r="D23" i="16"/>
  <c r="E23" i="16"/>
  <c r="G23" i="16"/>
  <c r="C24" i="16"/>
  <c r="D24" i="16"/>
  <c r="E24" i="16"/>
  <c r="G24" i="16"/>
  <c r="C25" i="16"/>
  <c r="D25" i="16"/>
  <c r="E25" i="16"/>
  <c r="G25" i="16"/>
  <c r="C26" i="16"/>
  <c r="D26" i="16"/>
  <c r="E26" i="16"/>
  <c r="G26" i="16"/>
  <c r="C27" i="16"/>
  <c r="D27" i="16"/>
  <c r="E27" i="16"/>
  <c r="G27" i="16"/>
  <c r="C28" i="16"/>
  <c r="D28" i="16"/>
  <c r="E28" i="16"/>
  <c r="G28" i="16"/>
  <c r="C29" i="16"/>
  <c r="D29" i="16"/>
  <c r="E29" i="16"/>
  <c r="G29" i="16"/>
  <c r="C30" i="16"/>
  <c r="D30" i="16"/>
  <c r="E30" i="16"/>
  <c r="G30" i="16"/>
  <c r="C31" i="16"/>
  <c r="D31" i="16"/>
  <c r="E31" i="16"/>
  <c r="G31" i="16"/>
  <c r="C32" i="16"/>
  <c r="D32" i="16"/>
  <c r="E32" i="16"/>
  <c r="G32" i="16"/>
  <c r="D8" i="16"/>
  <c r="C8" i="16"/>
  <c r="G8" i="16"/>
  <c r="E8" i="16"/>
  <c r="E75" i="14"/>
  <c r="G75" i="14"/>
  <c r="E76" i="14"/>
  <c r="G76" i="14"/>
  <c r="E77" i="14"/>
  <c r="G77" i="14"/>
  <c r="E78" i="14"/>
  <c r="G78" i="14"/>
  <c r="G74" i="14"/>
  <c r="E74" i="14"/>
  <c r="E42" i="14"/>
  <c r="G42" i="14"/>
  <c r="E43" i="14"/>
  <c r="G43" i="14"/>
  <c r="E44" i="14"/>
  <c r="G44" i="14"/>
  <c r="E45" i="14"/>
  <c r="G45" i="14"/>
  <c r="E46" i="14"/>
  <c r="G46" i="14"/>
  <c r="E47" i="14"/>
  <c r="G47" i="14"/>
  <c r="E48" i="14"/>
  <c r="G48" i="14"/>
  <c r="E50" i="14"/>
  <c r="G50" i="14"/>
  <c r="E51" i="14"/>
  <c r="G51" i="14"/>
  <c r="E52" i="14"/>
  <c r="G52" i="14"/>
  <c r="E53" i="14"/>
  <c r="G53" i="14"/>
  <c r="E54" i="14"/>
  <c r="G54" i="14"/>
  <c r="E55" i="14"/>
  <c r="G55" i="14"/>
  <c r="E56" i="14"/>
  <c r="G56" i="14"/>
  <c r="E57" i="14"/>
  <c r="G57" i="14"/>
  <c r="E58" i="14"/>
  <c r="G58" i="14"/>
  <c r="E59" i="14"/>
  <c r="G59" i="14"/>
  <c r="E60" i="14"/>
  <c r="G60" i="14"/>
  <c r="E61" i="14"/>
  <c r="G61" i="14"/>
  <c r="E62" i="14"/>
  <c r="G62" i="14"/>
  <c r="E63" i="14"/>
  <c r="G63" i="14"/>
  <c r="E64" i="14"/>
  <c r="G64" i="14"/>
  <c r="E65" i="14"/>
  <c r="G65" i="14"/>
  <c r="G41" i="14"/>
  <c r="E41" i="14"/>
  <c r="E9" i="14"/>
  <c r="G9" i="14"/>
  <c r="E10" i="14"/>
  <c r="G10" i="14"/>
  <c r="E11" i="14"/>
  <c r="G11" i="14"/>
  <c r="E12" i="14"/>
  <c r="G12" i="14"/>
  <c r="E13" i="14"/>
  <c r="G13" i="14"/>
  <c r="E14" i="14"/>
  <c r="G14" i="14"/>
  <c r="E15" i="14"/>
  <c r="G15" i="14"/>
  <c r="E16" i="14"/>
  <c r="G16" i="14"/>
  <c r="E17" i="14"/>
  <c r="G17" i="14"/>
  <c r="E18" i="14"/>
  <c r="G18" i="14"/>
  <c r="E19" i="14"/>
  <c r="G19" i="14"/>
  <c r="E20" i="14"/>
  <c r="G20" i="14"/>
  <c r="E21" i="14"/>
  <c r="G21" i="14"/>
  <c r="E22" i="14"/>
  <c r="G22" i="14"/>
  <c r="E23" i="14"/>
  <c r="G23" i="14"/>
  <c r="E24" i="14"/>
  <c r="G24" i="14"/>
  <c r="E25" i="14"/>
  <c r="G25" i="14"/>
  <c r="E26" i="14"/>
  <c r="G26" i="14"/>
  <c r="E27" i="14"/>
  <c r="G27" i="14"/>
  <c r="E28" i="14"/>
  <c r="G28" i="14"/>
  <c r="E29" i="14"/>
  <c r="G29" i="14"/>
  <c r="E30" i="14"/>
  <c r="G30" i="14"/>
  <c r="E31" i="14"/>
  <c r="G31" i="14"/>
  <c r="E32" i="14"/>
  <c r="G32" i="14"/>
  <c r="C75" i="14"/>
  <c r="D75" i="14"/>
  <c r="C76" i="14"/>
  <c r="D76" i="14"/>
  <c r="C77" i="14"/>
  <c r="D77" i="14"/>
  <c r="C78" i="14"/>
  <c r="D78" i="14"/>
  <c r="D74" i="14"/>
  <c r="C74" i="14"/>
  <c r="C42" i="14"/>
  <c r="D42" i="14"/>
  <c r="C43" i="14"/>
  <c r="D43" i="14"/>
  <c r="C44" i="14"/>
  <c r="D44" i="14"/>
  <c r="C45" i="14"/>
  <c r="D45" i="14"/>
  <c r="C46" i="14"/>
  <c r="D46" i="14"/>
  <c r="C47" i="14"/>
  <c r="D47" i="14"/>
  <c r="C48" i="14"/>
  <c r="D48" i="14"/>
  <c r="C50" i="14"/>
  <c r="D50" i="14"/>
  <c r="C51" i="14"/>
  <c r="D51" i="14"/>
  <c r="C52" i="14"/>
  <c r="D52" i="14"/>
  <c r="C53" i="14"/>
  <c r="D53" i="14"/>
  <c r="C54" i="14"/>
  <c r="D54" i="14"/>
  <c r="C55" i="14"/>
  <c r="D55" i="14"/>
  <c r="C56" i="14"/>
  <c r="D56" i="14"/>
  <c r="C57" i="14"/>
  <c r="D57" i="14"/>
  <c r="C58" i="14"/>
  <c r="D58" i="14"/>
  <c r="C59" i="14"/>
  <c r="D59" i="14"/>
  <c r="C60" i="14"/>
  <c r="D60" i="14"/>
  <c r="C61" i="14"/>
  <c r="D61" i="14"/>
  <c r="C62" i="14"/>
  <c r="D62" i="14"/>
  <c r="C63" i="14"/>
  <c r="D63" i="14"/>
  <c r="C64" i="14"/>
  <c r="D64" i="14"/>
  <c r="C65" i="14"/>
  <c r="D65" i="14"/>
  <c r="D41" i="14"/>
  <c r="C41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8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9" i="14"/>
  <c r="C10" i="14"/>
  <c r="C8" i="14"/>
  <c r="H4" i="13"/>
  <c r="C4" i="13"/>
  <c r="D70" i="14" l="1"/>
  <c r="D37" i="14"/>
  <c r="D4" i="14"/>
  <c r="D37" i="16"/>
  <c r="D4" i="16"/>
  <c r="G8" i="14" l="1"/>
  <c r="E8" i="14"/>
  <c r="M49" i="13" l="1"/>
  <c r="L49" i="13"/>
  <c r="K49" i="13"/>
  <c r="H49" i="13"/>
  <c r="E49" i="13"/>
  <c r="D49" i="13"/>
  <c r="O48" i="13"/>
  <c r="N48" i="13"/>
  <c r="F48" i="13"/>
  <c r="G48" i="13" s="1"/>
  <c r="J48" i="13" s="1"/>
  <c r="O47" i="13"/>
  <c r="N47" i="13"/>
  <c r="F47" i="13"/>
  <c r="G47" i="13" s="1"/>
  <c r="J47" i="13" s="1"/>
  <c r="O46" i="13"/>
  <c r="N46" i="13"/>
  <c r="F46" i="13"/>
  <c r="G46" i="13" s="1"/>
  <c r="J46" i="13" s="1"/>
  <c r="O45" i="13"/>
  <c r="N45" i="13"/>
  <c r="F45" i="13"/>
  <c r="G45" i="13" s="1"/>
  <c r="J45" i="13" s="1"/>
  <c r="O44" i="13"/>
  <c r="N44" i="13"/>
  <c r="F44" i="13"/>
  <c r="G44" i="13" s="1"/>
  <c r="J44" i="13" s="1"/>
  <c r="O43" i="13"/>
  <c r="N43" i="13"/>
  <c r="F43" i="13"/>
  <c r="G43" i="13" s="1"/>
  <c r="J43" i="13" s="1"/>
  <c r="O42" i="13"/>
  <c r="N42" i="13"/>
  <c r="F42" i="13"/>
  <c r="G42" i="13" s="1"/>
  <c r="J42" i="13" s="1"/>
  <c r="O41" i="13"/>
  <c r="N41" i="13"/>
  <c r="F41" i="13"/>
  <c r="G41" i="13" s="1"/>
  <c r="J41" i="13" s="1"/>
  <c r="O40" i="13"/>
  <c r="N40" i="13"/>
  <c r="F40" i="13"/>
  <c r="G40" i="13" s="1"/>
  <c r="J40" i="13" s="1"/>
  <c r="O39" i="13"/>
  <c r="N39" i="13"/>
  <c r="F39" i="13"/>
  <c r="G39" i="13" s="1"/>
  <c r="J39" i="13" s="1"/>
  <c r="O38" i="13"/>
  <c r="N38" i="13"/>
  <c r="F38" i="13"/>
  <c r="G38" i="13" s="1"/>
  <c r="J38" i="13" s="1"/>
  <c r="O37" i="13"/>
  <c r="N37" i="13"/>
  <c r="F37" i="13"/>
  <c r="G37" i="13" s="1"/>
  <c r="J37" i="13" s="1"/>
  <c r="O36" i="13"/>
  <c r="N36" i="13"/>
  <c r="F36" i="13"/>
  <c r="G36" i="13" s="1"/>
  <c r="J36" i="13" s="1"/>
  <c r="O35" i="13"/>
  <c r="N35" i="13"/>
  <c r="F35" i="13"/>
  <c r="G35" i="13" s="1"/>
  <c r="J35" i="13" s="1"/>
  <c r="O34" i="13"/>
  <c r="N34" i="13"/>
  <c r="F34" i="13"/>
  <c r="G34" i="13" s="1"/>
  <c r="J34" i="13" s="1"/>
  <c r="O33" i="13"/>
  <c r="N33" i="13"/>
  <c r="F33" i="13"/>
  <c r="G33" i="13" s="1"/>
  <c r="J33" i="13" s="1"/>
  <c r="O32" i="13"/>
  <c r="N32" i="13"/>
  <c r="F32" i="13"/>
  <c r="G32" i="13" s="1"/>
  <c r="J32" i="13" s="1"/>
  <c r="O31" i="13"/>
  <c r="N31" i="13"/>
  <c r="F31" i="13"/>
  <c r="G31" i="13" s="1"/>
  <c r="J31" i="13" s="1"/>
  <c r="O30" i="13"/>
  <c r="N30" i="13"/>
  <c r="F30" i="13"/>
  <c r="G30" i="13" s="1"/>
  <c r="J30" i="13" s="1"/>
  <c r="O29" i="13"/>
  <c r="N29" i="13"/>
  <c r="F29" i="13"/>
  <c r="G29" i="13" s="1"/>
  <c r="J29" i="13" s="1"/>
  <c r="O28" i="13"/>
  <c r="N28" i="13"/>
  <c r="F28" i="13"/>
  <c r="G28" i="13" s="1"/>
  <c r="J28" i="13" s="1"/>
  <c r="O27" i="13"/>
  <c r="N27" i="13"/>
  <c r="F27" i="13"/>
  <c r="G27" i="13" s="1"/>
  <c r="J27" i="13" s="1"/>
  <c r="O26" i="13"/>
  <c r="N26" i="13"/>
  <c r="F26" i="13"/>
  <c r="G26" i="13" s="1"/>
  <c r="J26" i="13" s="1"/>
  <c r="O25" i="13"/>
  <c r="N25" i="13"/>
  <c r="F25" i="13"/>
  <c r="G25" i="13" s="1"/>
  <c r="J25" i="13" s="1"/>
  <c r="O24" i="13"/>
  <c r="N24" i="13"/>
  <c r="F24" i="13"/>
  <c r="G24" i="13" s="1"/>
  <c r="J24" i="13" s="1"/>
  <c r="O23" i="13"/>
  <c r="N23" i="13"/>
  <c r="F23" i="13"/>
  <c r="G23" i="13" s="1"/>
  <c r="J23" i="13" s="1"/>
  <c r="O22" i="13"/>
  <c r="N22" i="13"/>
  <c r="F22" i="13"/>
  <c r="G22" i="13" s="1"/>
  <c r="J22" i="13" s="1"/>
  <c r="O21" i="13"/>
  <c r="N21" i="13"/>
  <c r="F21" i="13"/>
  <c r="G21" i="13" s="1"/>
  <c r="J21" i="13" s="1"/>
  <c r="O20" i="13"/>
  <c r="N20" i="13"/>
  <c r="F20" i="13"/>
  <c r="G20" i="13" s="1"/>
  <c r="J20" i="13" s="1"/>
  <c r="O19" i="13"/>
  <c r="N19" i="13"/>
  <c r="F19" i="13"/>
  <c r="G19" i="13" s="1"/>
  <c r="J19" i="13" s="1"/>
  <c r="O18" i="13"/>
  <c r="N18" i="13"/>
  <c r="F18" i="13"/>
  <c r="G18" i="13" s="1"/>
  <c r="J18" i="13" s="1"/>
  <c r="O17" i="13"/>
  <c r="N17" i="13"/>
  <c r="F17" i="13"/>
  <c r="G17" i="13" s="1"/>
  <c r="J17" i="13" s="1"/>
  <c r="O16" i="13"/>
  <c r="N16" i="13"/>
  <c r="F16" i="13"/>
  <c r="G16" i="13" s="1"/>
  <c r="J16" i="13" s="1"/>
  <c r="O15" i="13"/>
  <c r="N15" i="13"/>
  <c r="F15" i="13"/>
  <c r="G15" i="13" s="1"/>
  <c r="J15" i="13" s="1"/>
  <c r="O14" i="13"/>
  <c r="N14" i="13"/>
  <c r="F14" i="13"/>
  <c r="G14" i="13" s="1"/>
  <c r="J14" i="13" s="1"/>
  <c r="O13" i="13"/>
  <c r="N13" i="13"/>
  <c r="F13" i="13"/>
  <c r="G13" i="13" s="1"/>
  <c r="J13" i="13" s="1"/>
  <c r="O12" i="13"/>
  <c r="N12" i="13"/>
  <c r="F12" i="13"/>
  <c r="G12" i="13" s="1"/>
  <c r="J12" i="13" s="1"/>
  <c r="O11" i="13"/>
  <c r="N11" i="13"/>
  <c r="F11" i="13"/>
  <c r="G11" i="13" s="1"/>
  <c r="J11" i="13" s="1"/>
  <c r="O10" i="13"/>
  <c r="N10" i="13"/>
  <c r="F10" i="13"/>
  <c r="G10" i="13" s="1"/>
  <c r="J10" i="13" s="1"/>
  <c r="N9" i="13"/>
  <c r="N49" i="13" s="1"/>
  <c r="F9" i="13"/>
  <c r="O9" i="13" l="1"/>
  <c r="I49" i="13"/>
  <c r="F49" i="13"/>
  <c r="G9" i="13"/>
  <c r="O49" i="13"/>
  <c r="G49" i="13" l="1"/>
  <c r="J9" i="13"/>
  <c r="J4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西根中・教師15</author>
  </authors>
  <commentList>
    <comment ref="I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クラシカル</t>
        </r>
      </text>
    </comment>
    <comment ref="J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フリー</t>
        </r>
      </text>
    </comment>
    <comment ref="K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スラローム</t>
        </r>
      </text>
    </comment>
    <comment ref="L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ジャイアントスラローム</t>
        </r>
      </text>
    </comment>
    <comment ref="M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スペシャルジャンプ</t>
        </r>
      </text>
    </comment>
    <comment ref="N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ノルディックコンバインド</t>
        </r>
      </text>
    </comment>
    <comment ref="O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</t>
        </r>
      </text>
    </comment>
    <comment ref="C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D6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E6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略称で記入。プログラムにそのまま記載。</t>
        </r>
      </text>
    </comment>
    <comment ref="H6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SAJに登録しているアルペン種目出場者は記入。</t>
        </r>
      </text>
    </comment>
    <comment ref="I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J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K6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L6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M6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N6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O6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1位通過チームの登録メンバーには11～の番号（11,12,…）
2位通過校は21～の番号
3位通過校は31～の番号を入力</t>
        </r>
      </text>
    </comment>
    <comment ref="C65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D65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性と名の間を全角１文字あける</t>
        </r>
      </text>
    </comment>
    <comment ref="E65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略称で記入。プログラムにそのまま記載。</t>
        </r>
      </text>
    </comment>
    <comment ref="H65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アルペン種目出場者は記入。</t>
        </r>
      </text>
    </comment>
    <comment ref="I65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J65" authorId="0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K65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L65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M65" authorId="0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N65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県大会通過順位を記入</t>
        </r>
      </text>
    </comment>
    <comment ref="O65" authorId="0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登録者には〇印を記入</t>
        </r>
      </text>
    </comment>
  </commentList>
</comments>
</file>

<file path=xl/sharedStrings.xml><?xml version="1.0" encoding="utf-8"?>
<sst xmlns="http://schemas.openxmlformats.org/spreadsheetml/2006/main" count="741" uniqueCount="171">
  <si>
    <t>（様式４）</t>
    <rPh sb="1" eb="3">
      <t>ヨウシキ</t>
    </rPh>
    <phoneticPr fontId="2"/>
  </si>
  <si>
    <t>種 目 別 出 場 選 手 一 覧 表</t>
    <rPh sb="0" eb="1">
      <t>タネ</t>
    </rPh>
    <rPh sb="2" eb="3">
      <t>メ</t>
    </rPh>
    <rPh sb="4" eb="5">
      <t>ベツ</t>
    </rPh>
    <rPh sb="6" eb="7">
      <t>デ</t>
    </rPh>
    <rPh sb="8" eb="9">
      <t>バ</t>
    </rPh>
    <rPh sb="10" eb="11">
      <t>セン</t>
    </rPh>
    <rPh sb="12" eb="13">
      <t>テ</t>
    </rPh>
    <rPh sb="14" eb="15">
      <t>イチ</t>
    </rPh>
    <rPh sb="16" eb="17">
      <t>ラン</t>
    </rPh>
    <rPh sb="18" eb="19">
      <t>オモテ</t>
    </rPh>
    <phoneticPr fontId="2"/>
  </si>
  <si>
    <t>県　名</t>
    <rPh sb="0" eb="1">
      <t>ケン</t>
    </rPh>
    <rPh sb="2" eb="3">
      <t>メイ</t>
    </rPh>
    <phoneticPr fontId="2"/>
  </si>
  <si>
    <t>県</t>
    <rPh sb="0" eb="1">
      <t>ケン</t>
    </rPh>
    <phoneticPr fontId="2"/>
  </si>
  <si>
    <t>男子</t>
    <rPh sb="0" eb="2">
      <t>ダンシ</t>
    </rPh>
    <phoneticPr fontId="2"/>
  </si>
  <si>
    <t>○</t>
    <phoneticPr fontId="2"/>
  </si>
  <si>
    <t>女子</t>
    <rPh sb="0" eb="2">
      <t>ジョシ</t>
    </rPh>
    <phoneticPr fontId="2"/>
  </si>
  <si>
    <t>共通</t>
    <rPh sb="0" eb="2">
      <t>キョウツウ</t>
    </rPh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</si>
  <si>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</si>
  <si>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</si>
  <si>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</si>
  <si>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</si>
  <si>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○</t>
    <phoneticPr fontId="2"/>
  </si>
  <si>
    <t>ＮＣ</t>
    <phoneticPr fontId="2"/>
  </si>
  <si>
    <t>ＧＳ</t>
    <phoneticPr fontId="2"/>
  </si>
  <si>
    <t>ランク</t>
    <phoneticPr fontId="2"/>
  </si>
  <si>
    <t>フリガナ</t>
    <phoneticPr fontId="2"/>
  </si>
  <si>
    <t>フリガナ</t>
    <phoneticPr fontId="2"/>
  </si>
  <si>
    <t>学年</t>
    <rPh sb="0" eb="2">
      <t>ガクネン</t>
    </rPh>
    <phoneticPr fontId="2"/>
  </si>
  <si>
    <t>ＳＡＪ競技者管理</t>
    <rPh sb="3" eb="6">
      <t>キョウギシャ</t>
    </rPh>
    <rPh sb="6" eb="8">
      <t>カンリ</t>
    </rPh>
    <phoneticPr fontId="2"/>
  </si>
  <si>
    <t>備考</t>
    <rPh sb="0" eb="2">
      <t>ビコウ</t>
    </rPh>
    <phoneticPr fontId="2"/>
  </si>
  <si>
    <t>氏　　　名</t>
    <rPh sb="0" eb="1">
      <t>シ</t>
    </rPh>
    <rPh sb="4" eb="5">
      <t>メイ</t>
    </rPh>
    <phoneticPr fontId="2"/>
  </si>
  <si>
    <t>登録番号(アルペンのみ)</t>
    <rPh sb="0" eb="2">
      <t>トウロク</t>
    </rPh>
    <rPh sb="2" eb="4">
      <t>バンゴウ</t>
    </rPh>
    <phoneticPr fontId="2"/>
  </si>
  <si>
    <t>１</t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</si>
  <si>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</si>
  <si>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</si>
  <si>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</si>
  <si>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</si>
  <si>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</si>
  <si>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</si>
  <si>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</si>
  <si>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</si>
  <si>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</si>
  <si>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</si>
  <si>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</si>
  <si>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</si>
  <si>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</si>
  <si>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</si>
  <si>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・必ずランク順に記入すること。</t>
    <rPh sb="1" eb="2">
      <t>カナラ</t>
    </rPh>
    <rPh sb="6" eb="7">
      <t>ジュン</t>
    </rPh>
    <rPh sb="8" eb="10">
      <t>キニュウ</t>
    </rPh>
    <phoneticPr fontId="2"/>
  </si>
  <si>
    <t>・男女別に記入すること。種目欄に○印を記入すること。</t>
    <rPh sb="1" eb="4">
      <t>ダンジョベツ</t>
    </rPh>
    <rPh sb="5" eb="7">
      <t>キニュウ</t>
    </rPh>
    <rPh sb="12" eb="14">
      <t>シュモク</t>
    </rPh>
    <rPh sb="14" eb="15">
      <t>ラン</t>
    </rPh>
    <rPh sb="17" eb="18">
      <t>シルシ</t>
    </rPh>
    <rPh sb="19" eb="21">
      <t>キニュウ</t>
    </rPh>
    <phoneticPr fontId="2"/>
  </si>
  <si>
    <t>・アルペン競技出場選手でＳＡＪ競技者管理登録をしている選手は、競技者管理登録番号
　（例03004894）を記入すること。</t>
    <rPh sb="5" eb="7">
      <t>キョウギ</t>
    </rPh>
    <rPh sb="7" eb="9">
      <t>シュツジョウ</t>
    </rPh>
    <rPh sb="9" eb="11">
      <t>センシュ</t>
    </rPh>
    <rPh sb="15" eb="18">
      <t>キョウギシャ</t>
    </rPh>
    <rPh sb="18" eb="20">
      <t>カンリ</t>
    </rPh>
    <rPh sb="20" eb="22">
      <t>トウロク</t>
    </rPh>
    <rPh sb="27" eb="29">
      <t>センシュ</t>
    </rPh>
    <rPh sb="31" eb="34">
      <t>キョウギシャ</t>
    </rPh>
    <rPh sb="34" eb="36">
      <t>カンリ</t>
    </rPh>
    <rPh sb="36" eb="38">
      <t>トウロク</t>
    </rPh>
    <rPh sb="38" eb="40">
      <t>バンゴウ</t>
    </rPh>
    <rPh sb="43" eb="44">
      <t>レイ</t>
    </rPh>
    <rPh sb="54" eb="56">
      <t>キニュウ</t>
    </rPh>
    <phoneticPr fontId="2"/>
  </si>
  <si>
    <t>○</t>
    <phoneticPr fontId="2"/>
  </si>
  <si>
    <t>ＣＬ</t>
    <phoneticPr fontId="2"/>
  </si>
  <si>
    <t>○</t>
    <phoneticPr fontId="2"/>
  </si>
  <si>
    <t>ＳＪ</t>
    <phoneticPr fontId="2"/>
  </si>
  <si>
    <t>ＳＬ</t>
    <phoneticPr fontId="2"/>
  </si>
  <si>
    <t>ＦＲ</t>
    <phoneticPr fontId="2"/>
  </si>
  <si>
    <t>ＧＳ</t>
    <phoneticPr fontId="2"/>
  </si>
  <si>
    <t>フリガナ</t>
    <phoneticPr fontId="2"/>
  </si>
  <si>
    <t>フリガナ</t>
    <phoneticPr fontId="2"/>
  </si>
  <si>
    <t>１</t>
    <phoneticPr fontId="2"/>
  </si>
  <si>
    <t>○</t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</si>
  <si>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</si>
  <si>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</si>
  <si>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</si>
  <si>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</si>
  <si>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○</t>
    <phoneticPr fontId="2"/>
  </si>
  <si>
    <t>ＮＣ</t>
    <phoneticPr fontId="2"/>
  </si>
  <si>
    <t>ＧＳ</t>
    <phoneticPr fontId="2"/>
  </si>
  <si>
    <t>フリガナ</t>
    <phoneticPr fontId="2"/>
  </si>
  <si>
    <t>○</t>
    <phoneticPr fontId="2"/>
  </si>
  <si>
    <t>ＳＪ</t>
    <phoneticPr fontId="2"/>
  </si>
  <si>
    <t>ＦＲ</t>
    <phoneticPr fontId="2"/>
  </si>
  <si>
    <t>ＧＳ</t>
    <phoneticPr fontId="2"/>
  </si>
  <si>
    <t>ランク</t>
    <phoneticPr fontId="2"/>
  </si>
  <si>
    <t>１</t>
    <phoneticPr fontId="2"/>
  </si>
  <si>
    <t>ＳＬ</t>
    <phoneticPr fontId="2"/>
  </si>
  <si>
    <t>ＦＲ</t>
    <phoneticPr fontId="2"/>
  </si>
  <si>
    <t>ＮＣ</t>
    <phoneticPr fontId="2"/>
  </si>
  <si>
    <t>１</t>
    <phoneticPr fontId="2"/>
  </si>
  <si>
    <t>ＳＪ</t>
    <phoneticPr fontId="2"/>
  </si>
  <si>
    <t>フリガナ</t>
    <phoneticPr fontId="2"/>
  </si>
  <si>
    <t>ＣＬ</t>
    <phoneticPr fontId="2"/>
  </si>
  <si>
    <t>○</t>
    <phoneticPr fontId="2"/>
  </si>
  <si>
    <t>ＣＬ</t>
    <phoneticPr fontId="2"/>
  </si>
  <si>
    <t>ＳＪ</t>
    <phoneticPr fontId="2"/>
  </si>
  <si>
    <t>ＳＬ</t>
    <phoneticPr fontId="2"/>
  </si>
  <si>
    <t>ＦＲ</t>
    <phoneticPr fontId="2"/>
  </si>
  <si>
    <t>ＮＣ</t>
    <phoneticPr fontId="2"/>
  </si>
  <si>
    <t>ランク</t>
    <phoneticPr fontId="2"/>
  </si>
  <si>
    <t>フリガナ</t>
    <phoneticPr fontId="2"/>
  </si>
  <si>
    <t>○</t>
  </si>
  <si>
    <t>ＧＳ</t>
    <phoneticPr fontId="2"/>
  </si>
  <si>
    <t>（様式５）</t>
    <rPh sb="1" eb="3">
      <t>ヨウシキ</t>
    </rPh>
    <phoneticPr fontId="2"/>
  </si>
  <si>
    <t>種 目 別 出 場 選 手 一 覧 表（リレー）</t>
    <rPh sb="0" eb="1">
      <t>タネ</t>
    </rPh>
    <rPh sb="2" eb="3">
      <t>メ</t>
    </rPh>
    <rPh sb="4" eb="5">
      <t>ベツ</t>
    </rPh>
    <rPh sb="6" eb="7">
      <t>デ</t>
    </rPh>
    <rPh sb="8" eb="9">
      <t>バ</t>
    </rPh>
    <rPh sb="10" eb="11">
      <t>セン</t>
    </rPh>
    <rPh sb="12" eb="13">
      <t>テ</t>
    </rPh>
    <rPh sb="14" eb="15">
      <t>イチ</t>
    </rPh>
    <rPh sb="16" eb="17">
      <t>ラン</t>
    </rPh>
    <rPh sb="18" eb="19">
      <t>オモテ</t>
    </rPh>
    <phoneticPr fontId="2"/>
  </si>
  <si>
    <t>Ｎｏ．１</t>
    <phoneticPr fontId="2"/>
  </si>
  <si>
    <t>Ｎｏ．２</t>
    <phoneticPr fontId="2"/>
  </si>
  <si>
    <t>【男子クロスカントリーリレー】</t>
    <rPh sb="1" eb="3">
      <t>ダンシ</t>
    </rPh>
    <phoneticPr fontId="2"/>
  </si>
  <si>
    <t>【女子クロスカントリーリレー】</t>
    <rPh sb="1" eb="3">
      <t>ジョシ</t>
    </rPh>
    <phoneticPr fontId="2"/>
  </si>
  <si>
    <t>ランク</t>
    <phoneticPr fontId="2"/>
  </si>
  <si>
    <r>
      <t>監督名</t>
    </r>
    <r>
      <rPr>
        <u/>
        <sz val="10"/>
        <rFont val="HG教科書体"/>
        <family val="1"/>
        <charset val="128"/>
      </rPr>
      <t>　　　　　　　　　</t>
    </r>
    <rPh sb="0" eb="2">
      <t>カントク</t>
    </rPh>
    <rPh sb="2" eb="3">
      <t>メイ</t>
    </rPh>
    <phoneticPr fontId="2"/>
  </si>
  <si>
    <t>（様式７）</t>
    <rPh sb="1" eb="3">
      <t>ヨウシキ</t>
    </rPh>
    <phoneticPr fontId="2"/>
  </si>
  <si>
    <t>県名</t>
    <rPh sb="0" eb="2">
      <t>ケンメイ</t>
    </rPh>
    <phoneticPr fontId="2"/>
  </si>
  <si>
    <t>専門部委員長名</t>
    <rPh sb="0" eb="3">
      <t>センモンブ</t>
    </rPh>
    <rPh sb="3" eb="6">
      <t>イインチョウ</t>
    </rPh>
    <rPh sb="6" eb="7">
      <t>メイ</t>
    </rPh>
    <phoneticPr fontId="2"/>
  </si>
  <si>
    <t>（№　１　）</t>
    <phoneticPr fontId="2"/>
  </si>
  <si>
    <t>№</t>
    <phoneticPr fontId="2"/>
  </si>
  <si>
    <t>大会参加料</t>
    <rPh sb="0" eb="2">
      <t>タイカイ</t>
    </rPh>
    <rPh sb="2" eb="5">
      <t>サンカリョウ</t>
    </rPh>
    <phoneticPr fontId="2"/>
  </si>
  <si>
    <t>プログラム代</t>
    <rPh sb="5" eb="6">
      <t>ダイ</t>
    </rPh>
    <phoneticPr fontId="2"/>
  </si>
  <si>
    <t>合計金額</t>
    <rPh sb="0" eb="2">
      <t>ゴウケイ</t>
    </rPh>
    <rPh sb="2" eb="4">
      <t>キンガク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</si>
  <si>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</si>
  <si>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</si>
  <si>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冊数</t>
    <rPh sb="0" eb="2">
      <t>サッスウ</t>
    </rPh>
    <phoneticPr fontId="2"/>
  </si>
  <si>
    <t>アルペン</t>
    <phoneticPr fontId="2"/>
  </si>
  <si>
    <t>クロカン</t>
    <phoneticPr fontId="2"/>
  </si>
  <si>
    <t>ジャンプ</t>
    <phoneticPr fontId="2"/>
  </si>
  <si>
    <t>合計</t>
    <rPh sb="0" eb="2">
      <t>ゴウケイ</t>
    </rPh>
    <phoneticPr fontId="2"/>
  </si>
  <si>
    <t>（様式６）</t>
    <rPh sb="1" eb="3">
      <t>ヨウシキ</t>
    </rPh>
    <phoneticPr fontId="2"/>
  </si>
  <si>
    <t>選　手　団　名　簿</t>
    <rPh sb="0" eb="1">
      <t>セン</t>
    </rPh>
    <rPh sb="2" eb="3">
      <t>テ</t>
    </rPh>
    <rPh sb="4" eb="5">
      <t>ダン</t>
    </rPh>
    <rPh sb="6" eb="7">
      <t>メイ</t>
    </rPh>
    <rPh sb="8" eb="9">
      <t>ボ</t>
    </rPh>
    <phoneticPr fontId="2"/>
  </si>
  <si>
    <t>氏　　名</t>
    <rPh sb="0" eb="1">
      <t>シ</t>
    </rPh>
    <rPh sb="3" eb="4">
      <t>メイ</t>
    </rPh>
    <phoneticPr fontId="2"/>
  </si>
  <si>
    <t>出場種目</t>
    <rPh sb="0" eb="2">
      <t>シュツジョウ</t>
    </rPh>
    <rPh sb="2" eb="4">
      <t>シュモク</t>
    </rPh>
    <phoneticPr fontId="2"/>
  </si>
  <si>
    <t>備　考</t>
    <rPh sb="0" eb="1">
      <t>ソナエ</t>
    </rPh>
    <rPh sb="2" eb="3">
      <t>コウ</t>
    </rPh>
    <phoneticPr fontId="2"/>
  </si>
  <si>
    <t>アルペン</t>
    <phoneticPr fontId="2"/>
  </si>
  <si>
    <t>クロカン</t>
    <phoneticPr fontId="2"/>
  </si>
  <si>
    <t>フリガナ</t>
    <phoneticPr fontId="2"/>
  </si>
  <si>
    <t>SAJ登録№</t>
    <rPh sb="3" eb="5">
      <t>トウロク</t>
    </rPh>
    <phoneticPr fontId="2"/>
  </si>
  <si>
    <t>1</t>
    <phoneticPr fontId="2"/>
  </si>
  <si>
    <t>Ｒ</t>
    <phoneticPr fontId="2"/>
  </si>
  <si>
    <t>専門部委員長名</t>
    <rPh sb="0" eb="2">
      <t>センモン</t>
    </rPh>
    <rPh sb="2" eb="3">
      <t>ブ</t>
    </rPh>
    <rPh sb="3" eb="6">
      <t>イインチョウ</t>
    </rPh>
    <rPh sb="6" eb="7">
      <t>メイ</t>
    </rPh>
    <phoneticPr fontId="2"/>
  </si>
  <si>
    <t>氏　名</t>
    <rPh sb="0" eb="1">
      <t>シ</t>
    </rPh>
    <rPh sb="2" eb="3">
      <t>メイ</t>
    </rPh>
    <phoneticPr fontId="2"/>
  </si>
  <si>
    <t>（男子）</t>
    <rPh sb="1" eb="3">
      <t>ダンシ</t>
    </rPh>
    <phoneticPr fontId="2"/>
  </si>
  <si>
    <t>（女子）</t>
    <rPh sb="1" eb="3">
      <t>ジョシ</t>
    </rPh>
    <phoneticPr fontId="2"/>
  </si>
  <si>
    <t>（№　３　）</t>
    <phoneticPr fontId="2"/>
  </si>
  <si>
    <t>（№　２　）</t>
    <phoneticPr fontId="2"/>
  </si>
  <si>
    <t>　※出場種目の〇印を確認して下さい。</t>
    <rPh sb="2" eb="4">
      <t>シュツジョウ</t>
    </rPh>
    <rPh sb="4" eb="6">
      <t>シュモク</t>
    </rPh>
    <rPh sb="8" eb="9">
      <t>シルシ</t>
    </rPh>
    <rPh sb="10" eb="12">
      <t>カクニン</t>
    </rPh>
    <rPh sb="14" eb="15">
      <t>クダ</t>
    </rPh>
    <phoneticPr fontId="2"/>
  </si>
  <si>
    <t>例</t>
    <rPh sb="0" eb="1">
      <t>レイ</t>
    </rPh>
    <phoneticPr fontId="2"/>
  </si>
  <si>
    <t>例</t>
    <rPh sb="0" eb="1">
      <t>レイ</t>
    </rPh>
    <phoneticPr fontId="2"/>
  </si>
  <si>
    <t>【 男 子 】</t>
    <rPh sb="2" eb="3">
      <t>オトコ</t>
    </rPh>
    <rPh sb="4" eb="5">
      <t>コ</t>
    </rPh>
    <phoneticPr fontId="2"/>
  </si>
  <si>
    <t>【 女 子 】</t>
    <rPh sb="2" eb="3">
      <t>オンナ</t>
    </rPh>
    <rPh sb="4" eb="5">
      <t>コ</t>
    </rPh>
    <phoneticPr fontId="2"/>
  </si>
  <si>
    <t>01234567</t>
    <phoneticPr fontId="2"/>
  </si>
  <si>
    <t>岩手</t>
    <rPh sb="0" eb="2">
      <t>イワテ</t>
    </rPh>
    <phoneticPr fontId="2"/>
  </si>
  <si>
    <t>印</t>
    <rPh sb="0" eb="1">
      <t>イン</t>
    </rPh>
    <phoneticPr fontId="2"/>
  </si>
  <si>
    <t>青森</t>
    <rPh sb="0" eb="2">
      <t>アオモリ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</si>
  <si>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</si>
  <si>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</si>
  <si>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</si>
  <si>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</si>
  <si>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はじめにお読みください！</t>
    <rPh sb="5" eb="6">
      <t>ヨ</t>
    </rPh>
    <phoneticPr fontId="2"/>
  </si>
  <si>
    <t>入力手順と説明</t>
    <rPh sb="0" eb="2">
      <t>ニュウリョク</t>
    </rPh>
    <rPh sb="2" eb="4">
      <t>テジュン</t>
    </rPh>
    <rPh sb="5" eb="7">
      <t>セツメイ</t>
    </rPh>
    <phoneticPr fontId="2"/>
  </si>
  <si>
    <t>（１）</t>
    <phoneticPr fontId="2"/>
  </si>
  <si>
    <t>（２）</t>
  </si>
  <si>
    <t>（３）</t>
  </si>
  <si>
    <t>（４）</t>
  </si>
  <si>
    <t>（５）</t>
  </si>
  <si>
    <t>（６）</t>
  </si>
  <si>
    <t>【参加申込集計表（県用）】にプログラム冊数と種目別配付数を入力してください。</t>
    <rPh sb="1" eb="3">
      <t>サンカ</t>
    </rPh>
    <rPh sb="3" eb="5">
      <t>モウシコミ</t>
    </rPh>
    <rPh sb="5" eb="8">
      <t>シュウケイヒョウ</t>
    </rPh>
    <rPh sb="9" eb="10">
      <t>ケン</t>
    </rPh>
    <rPh sb="10" eb="11">
      <t>ヨウ</t>
    </rPh>
    <rPh sb="19" eb="21">
      <t>サッスウ</t>
    </rPh>
    <rPh sb="22" eb="25">
      <t>シュモクベツ</t>
    </rPh>
    <rPh sb="25" eb="27">
      <t>ハイフ</t>
    </rPh>
    <rPh sb="27" eb="28">
      <t>スウ</t>
    </rPh>
    <rPh sb="29" eb="31">
      <t>ニュウリョク</t>
    </rPh>
    <phoneticPr fontId="2"/>
  </si>
  <si>
    <t>（１）～（４）までが終わったならば、様式４～様式７までのシートを印刷し、間違いないか確認してください。</t>
    <rPh sb="10" eb="11">
      <t>オ</t>
    </rPh>
    <rPh sb="18" eb="20">
      <t>ヨウシキ</t>
    </rPh>
    <rPh sb="22" eb="24">
      <t>ヨウシキ</t>
    </rPh>
    <rPh sb="32" eb="34">
      <t>インサツ</t>
    </rPh>
    <rPh sb="36" eb="38">
      <t>マチガ</t>
    </rPh>
    <rPh sb="42" eb="44">
      <t>カクニン</t>
    </rPh>
    <phoneticPr fontId="2"/>
  </si>
  <si>
    <t>＊</t>
    <phoneticPr fontId="2"/>
  </si>
  <si>
    <t>データの入力は，
①【入力用シート】
②【種目別選手一覧（様式５）】のリレー監督名
③【参加申込集計表（県用）】の一部
　　　　　　　　　　　　　　　　　　　　無色部分のセルのみです。</t>
    <rPh sb="4" eb="6">
      <t>ニュウリョク</t>
    </rPh>
    <rPh sb="11" eb="14">
      <t>ニュウリョクヨウ</t>
    </rPh>
    <rPh sb="21" eb="24">
      <t>シュモクベツ</t>
    </rPh>
    <rPh sb="24" eb="26">
      <t>センシュ</t>
    </rPh>
    <rPh sb="26" eb="28">
      <t>イチラン</t>
    </rPh>
    <rPh sb="29" eb="31">
      <t>ヨウシキ</t>
    </rPh>
    <rPh sb="38" eb="40">
      <t>カントク</t>
    </rPh>
    <rPh sb="40" eb="41">
      <t>メイ</t>
    </rPh>
    <rPh sb="44" eb="46">
      <t>サンカ</t>
    </rPh>
    <rPh sb="46" eb="48">
      <t>モウシコミ</t>
    </rPh>
    <rPh sb="48" eb="51">
      <t>シュウケイヒョウ</t>
    </rPh>
    <rPh sb="52" eb="53">
      <t>ケン</t>
    </rPh>
    <rPh sb="53" eb="54">
      <t>ヨウ</t>
    </rPh>
    <rPh sb="57" eb="59">
      <t>イチブ</t>
    </rPh>
    <rPh sb="80" eb="82">
      <t>ムショク</t>
    </rPh>
    <rPh sb="82" eb="84">
      <t>ブブン</t>
    </rPh>
    <phoneticPr fontId="2"/>
  </si>
  <si>
    <t>【入力用シート】にデータを入力すると種目別一覧表，選手名簿，参加申込集計表にデータが入力されます。</t>
    <rPh sb="1" eb="3">
      <t>ニュウリョク</t>
    </rPh>
    <rPh sb="3" eb="4">
      <t>ヨウ</t>
    </rPh>
    <rPh sb="13" eb="15">
      <t>ニュウリョク</t>
    </rPh>
    <rPh sb="18" eb="21">
      <t>シュモクベツ</t>
    </rPh>
    <rPh sb="21" eb="23">
      <t>イチラン</t>
    </rPh>
    <rPh sb="23" eb="24">
      <t>ヒョウ</t>
    </rPh>
    <rPh sb="25" eb="27">
      <t>センシュ</t>
    </rPh>
    <rPh sb="27" eb="29">
      <t>メイボ</t>
    </rPh>
    <rPh sb="30" eb="32">
      <t>サンカ</t>
    </rPh>
    <rPh sb="32" eb="34">
      <t>モウシコミ</t>
    </rPh>
    <rPh sb="34" eb="37">
      <t>シュウケイヒョウ</t>
    </rPh>
    <rPh sb="42" eb="44">
      <t>ニュウリョク</t>
    </rPh>
    <phoneticPr fontId="2"/>
  </si>
  <si>
    <t>確認が済んだら、データファイルを大会事務局に送付してください。</t>
    <rPh sb="0" eb="2">
      <t>カクニン</t>
    </rPh>
    <rPh sb="3" eb="4">
      <t>ス</t>
    </rPh>
    <rPh sb="16" eb="18">
      <t>タイカイ</t>
    </rPh>
    <rPh sb="18" eb="21">
      <t>ジムキョク</t>
    </rPh>
    <rPh sb="22" eb="24">
      <t>ソウフ</t>
    </rPh>
    <phoneticPr fontId="2"/>
  </si>
  <si>
    <t>令和５年度東北中学校体育大会　第６０回東北中学校スキー大会　データ入力シート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rPh sb="33" eb="35">
      <t>ニュウリョク</t>
    </rPh>
    <phoneticPr fontId="2"/>
  </si>
  <si>
    <t>青森　一郎</t>
    <rPh sb="0" eb="2">
      <t>アオモリ</t>
    </rPh>
    <rPh sb="3" eb="5">
      <t>イチロウ</t>
    </rPh>
    <phoneticPr fontId="2"/>
  </si>
  <si>
    <t>アオモリ　イチロウ</t>
    <phoneticPr fontId="2"/>
  </si>
  <si>
    <t>青森第一</t>
    <rPh sb="0" eb="2">
      <t>アオモリ</t>
    </rPh>
    <rPh sb="2" eb="4">
      <t>ダイイチ</t>
    </rPh>
    <phoneticPr fontId="2"/>
  </si>
  <si>
    <t>アオモリダイイチ</t>
    <phoneticPr fontId="2"/>
  </si>
  <si>
    <t>青森　花子</t>
    <rPh sb="0" eb="2">
      <t>アオモリ</t>
    </rPh>
    <rPh sb="3" eb="5">
      <t>ハナコ</t>
    </rPh>
    <phoneticPr fontId="2"/>
  </si>
  <si>
    <t>アオモリ　ハナコ</t>
    <phoneticPr fontId="2"/>
  </si>
  <si>
    <t>八甲田</t>
    <rPh sb="0" eb="3">
      <t>ハッコウダ</t>
    </rPh>
    <phoneticPr fontId="2"/>
  </si>
  <si>
    <t>ハッコウダ</t>
    <phoneticPr fontId="2"/>
  </si>
  <si>
    <t>令和５年度東北中学校体育大会　第６０回東北中学校スキー大会</t>
    <rPh sb="0" eb="2">
      <t>レイワ</t>
    </rPh>
    <phoneticPr fontId="2"/>
  </si>
  <si>
    <t>令和５年度東北中学校体育大会 第６０回東北中学校スキー大会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2"/>
  </si>
  <si>
    <t>《大会事務局》
送付先：E-mail：minamichutairen@yahoo.co.jp
　　　　　アルペン・クロスカントリー競技事務局
　　　　　黒石市立中郷中学校内
　　　　　第60回東北中学校スキー大会事務局（担当：根岸夢磨）
　　　　　〒036-0381 青森県黒石市株梗木中渡1-1
　　　　　　　　　　　　℡０１７２－５２－３１９３ FAX ０１７２－５２－３１９６</t>
    <phoneticPr fontId="2"/>
  </si>
  <si>
    <t>所属名</t>
    <rPh sb="0" eb="2">
      <t>ショゾク</t>
    </rPh>
    <rPh sb="2" eb="3">
      <t>メイ</t>
    </rPh>
    <phoneticPr fontId="2"/>
  </si>
  <si>
    <t>入力用シートの無色のセルにデータを入力してください。
男子の下に女子の入力欄があります。
所属名（学校名、クラブ名）はそのままプログラムに掲載されます。略称で入力してください。
種目の欄には県大会の順位を入力、種目別リレー（Ｒ）の欄には県大会１位チームで東北大会に登録するメンバーに１１～１７（女子は～１６）までの通し番号、同様に２位チームの選手は２１～の通し番号を入力してください。</t>
    <rPh sb="0" eb="2">
      <t>ニュウリョク</t>
    </rPh>
    <rPh sb="2" eb="3">
      <t>ヨウ</t>
    </rPh>
    <rPh sb="7" eb="9">
      <t>ムショク</t>
    </rPh>
    <rPh sb="17" eb="19">
      <t>ニュウリョク</t>
    </rPh>
    <rPh sb="27" eb="29">
      <t>ダンシ</t>
    </rPh>
    <rPh sb="30" eb="31">
      <t>シタ</t>
    </rPh>
    <rPh sb="32" eb="34">
      <t>ジョシ</t>
    </rPh>
    <rPh sb="35" eb="37">
      <t>ニュウリョク</t>
    </rPh>
    <rPh sb="37" eb="38">
      <t>ラン</t>
    </rPh>
    <rPh sb="45" eb="47">
      <t>ショゾク</t>
    </rPh>
    <rPh sb="47" eb="48">
      <t>メイ</t>
    </rPh>
    <rPh sb="49" eb="51">
      <t>ガッコウ</t>
    </rPh>
    <rPh sb="51" eb="52">
      <t>メイ</t>
    </rPh>
    <rPh sb="56" eb="57">
      <t>メイ</t>
    </rPh>
    <rPh sb="69" eb="71">
      <t>ケイサイ</t>
    </rPh>
    <rPh sb="76" eb="78">
      <t>リャクショウ</t>
    </rPh>
    <rPh sb="79" eb="81">
      <t>ニュウリョク</t>
    </rPh>
    <rPh sb="89" eb="91">
      <t>シュモク</t>
    </rPh>
    <rPh sb="92" eb="93">
      <t>ラン</t>
    </rPh>
    <rPh sb="95" eb="96">
      <t>ケン</t>
    </rPh>
    <rPh sb="96" eb="98">
      <t>タイカイ</t>
    </rPh>
    <rPh sb="99" eb="101">
      <t>ジュンイ</t>
    </rPh>
    <rPh sb="102" eb="104">
      <t>ニュウリョク</t>
    </rPh>
    <rPh sb="105" eb="108">
      <t>シュモクベツ</t>
    </rPh>
    <rPh sb="115" eb="116">
      <t>ラン</t>
    </rPh>
    <rPh sb="118" eb="119">
      <t>ケン</t>
    </rPh>
    <rPh sb="119" eb="121">
      <t>タイカイ</t>
    </rPh>
    <rPh sb="122" eb="123">
      <t>イ</t>
    </rPh>
    <rPh sb="127" eb="129">
      <t>トウホク</t>
    </rPh>
    <rPh sb="129" eb="131">
      <t>タイカイ</t>
    </rPh>
    <rPh sb="132" eb="134">
      <t>トウロク</t>
    </rPh>
    <rPh sb="147" eb="149">
      <t>ジョシ</t>
    </rPh>
    <rPh sb="157" eb="158">
      <t>トオ</t>
    </rPh>
    <rPh sb="159" eb="161">
      <t>バンゴウ</t>
    </rPh>
    <rPh sb="162" eb="164">
      <t>ドウヨウ</t>
    </rPh>
    <rPh sb="166" eb="167">
      <t>イ</t>
    </rPh>
    <rPh sb="171" eb="173">
      <t>センシュ</t>
    </rPh>
    <rPh sb="178" eb="179">
      <t>トオ</t>
    </rPh>
    <rPh sb="180" eb="182">
      <t>バンゴウ</t>
    </rPh>
    <rPh sb="183" eb="185">
      <t>ニュウリョク</t>
    </rPh>
    <phoneticPr fontId="2"/>
  </si>
  <si>
    <t>入力用シートへの入力が終わったら、リレー種目の種目別一覧表（様式５）に監督氏名を入力してください。</t>
    <rPh sb="20" eb="22">
      <t>シュモク</t>
    </rPh>
    <rPh sb="23" eb="26">
      <t>シュモクベツ</t>
    </rPh>
    <rPh sb="26" eb="28">
      <t>イチラン</t>
    </rPh>
    <rPh sb="28" eb="29">
      <t>ヒョウ</t>
    </rPh>
    <rPh sb="30" eb="32">
      <t>ヨウシキ</t>
    </rPh>
    <rPh sb="35" eb="37">
      <t>カントク</t>
    </rPh>
    <rPh sb="37" eb="39">
      <t>シメイ</t>
    </rPh>
    <rPh sb="40" eb="42">
      <t>ニュウリョク</t>
    </rPh>
    <phoneticPr fontId="2"/>
  </si>
  <si>
    <t>【参加申込集計表（県用）】の所属名の欄に、出場校の所属名を入力してください。各チームの参加人数が自動的に入力されます。
この時、チーム名は【入力用シート】と一致させるようにしてください。</t>
    <rPh sb="1" eb="3">
      <t>サンカ</t>
    </rPh>
    <rPh sb="3" eb="5">
      <t>モウシコミ</t>
    </rPh>
    <rPh sb="5" eb="8">
      <t>シュウケイヒョウ</t>
    </rPh>
    <rPh sb="9" eb="10">
      <t>ケン</t>
    </rPh>
    <rPh sb="10" eb="11">
      <t>ヨウ</t>
    </rPh>
    <rPh sb="14" eb="16">
      <t>ショゾク</t>
    </rPh>
    <rPh sb="16" eb="17">
      <t>メイ</t>
    </rPh>
    <rPh sb="17" eb="18">
      <t>ガクメイ</t>
    </rPh>
    <rPh sb="18" eb="19">
      <t>ラン</t>
    </rPh>
    <rPh sb="21" eb="24">
      <t>シュツジョウコウ</t>
    </rPh>
    <rPh sb="25" eb="27">
      <t>ショゾク</t>
    </rPh>
    <rPh sb="27" eb="28">
      <t>メイ</t>
    </rPh>
    <rPh sb="29" eb="31">
      <t>ニュウリョク</t>
    </rPh>
    <rPh sb="38" eb="39">
      <t>カク</t>
    </rPh>
    <rPh sb="43" eb="45">
      <t>サンカ</t>
    </rPh>
    <rPh sb="45" eb="47">
      <t>ニンズウ</t>
    </rPh>
    <rPh sb="48" eb="51">
      <t>ジドウテキ</t>
    </rPh>
    <rPh sb="52" eb="54">
      <t>ニュウリョク</t>
    </rPh>
    <rPh sb="62" eb="63">
      <t>トキ</t>
    </rPh>
    <rPh sb="67" eb="68">
      <t>メイ</t>
    </rPh>
    <rPh sb="68" eb="69">
      <t>ガクメイ</t>
    </rPh>
    <rPh sb="70" eb="73">
      <t>ニュウリョクヨウ</t>
    </rPh>
    <rPh sb="78" eb="80">
      <t>イッチ</t>
    </rPh>
    <phoneticPr fontId="2"/>
  </si>
  <si>
    <t>所属名</t>
    <rPh sb="0" eb="3">
      <t>ショゾクメイ</t>
    </rPh>
    <phoneticPr fontId="2"/>
  </si>
  <si>
    <t>令和５年度東北中学校体育大会　第６０回東北中学校スキー大会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2"/>
  </si>
  <si>
    <t>令和５年度東北中学校体育大会　第６０回東北中学校スキー大会　参加申込集計表</t>
    <rPh sb="0" eb="2">
      <t>レイワ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rPh sb="30" eb="32">
      <t>サンカ</t>
    </rPh>
    <rPh sb="32" eb="34">
      <t>モウシコミ</t>
    </rPh>
    <rPh sb="34" eb="37">
      <t>シュウケイヒョウ</t>
    </rPh>
    <phoneticPr fontId="2"/>
  </si>
  <si>
    <r>
      <t>プログラム配布冊数</t>
    </r>
    <r>
      <rPr>
        <sz val="8"/>
        <rFont val="HG教科書体"/>
        <family val="1"/>
        <charset val="128"/>
      </rPr>
      <t>（無償配布なし）</t>
    </r>
    <rPh sb="5" eb="7">
      <t>ハイフ</t>
    </rPh>
    <rPh sb="7" eb="9">
      <t>サッスウ</t>
    </rPh>
    <rPh sb="10" eb="12">
      <t>ムショウ</t>
    </rPh>
    <rPh sb="12" eb="14">
      <t>ハイフ</t>
    </rPh>
    <phoneticPr fontId="2"/>
  </si>
  <si>
    <t>所属名</t>
    <rPh sb="0" eb="1">
      <t>トコロ</t>
    </rPh>
    <rPh sb="1" eb="2">
      <t>ゾク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</si>
</sst>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HG教科書体"/>
      <family val="1"/>
      <charset val="128"/>
    </font>
    <font>
      <sz val="10"/>
      <name val="HG教科書体"/>
      <family val="1"/>
      <charset val="128"/>
    </font>
    <font>
      <sz val="6"/>
      <name val="HG教科書体"/>
      <family val="1"/>
      <charset val="128"/>
    </font>
    <font>
      <sz val="14"/>
      <name val="HG教科書体"/>
      <family val="1"/>
      <charset val="128"/>
    </font>
    <font>
      <u/>
      <sz val="10"/>
      <name val="HG教科書体"/>
      <family val="1"/>
      <charset val="128"/>
    </font>
    <font>
      <sz val="8"/>
      <name val="HG教科書体"/>
      <family val="1"/>
      <charset val="128"/>
    </font>
    <font>
      <b/>
      <sz val="18"/>
      <name val="HG教科書体"/>
      <family val="1"/>
      <charset val="128"/>
    </font>
    <font>
      <sz val="11"/>
      <color rgb="FF333333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4"/>
      <name val="HG教科書体"/>
      <family val="1"/>
      <charset val="128"/>
    </font>
    <font>
      <b/>
      <sz val="16"/>
      <name val="HG教科書体"/>
      <family val="1"/>
      <charset val="128"/>
    </font>
    <font>
      <sz val="12"/>
      <name val="HGP教科書体"/>
      <family val="1"/>
      <charset val="128"/>
    </font>
    <font>
      <sz val="12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7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shrinkToFi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shrinkToFi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0" fontId="10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9" xfId="0" quotePrefix="1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textRotation="255" shrinkToFit="1"/>
    </xf>
    <xf numFmtId="0" fontId="1" fillId="0" borderId="17" xfId="0" applyFont="1" applyBorder="1" applyAlignment="1">
      <alignment textRotation="255" shrinkToFit="1"/>
    </xf>
    <xf numFmtId="0" fontId="1" fillId="0" borderId="19" xfId="0" applyFont="1" applyBorder="1" applyAlignment="1">
      <alignment textRotation="255" shrinkToFit="1"/>
    </xf>
    <xf numFmtId="0" fontId="1" fillId="0" borderId="16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10" borderId="3" xfId="0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6" formatCode=";;;"/>
    </dxf>
    <dxf>
      <font>
        <color theme="0"/>
      </font>
    </dxf>
  </dxfs>
  <tableStyles count="0" defaultTableStyle="TableStyleMedium2" defaultPivotStyle="PivotStyleLight16"/>
  <colors>
    <mruColors>
      <color rgb="FFCCECFF"/>
      <color rgb="FFFFFFCC"/>
      <color rgb="FFFFCCFF"/>
      <color rgb="FFCCFFCC"/>
      <color rgb="FF99FF99"/>
      <color rgb="FFFFFF99"/>
      <color rgb="FFFF66FF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7"/>
  <sheetViews>
    <sheetView topLeftCell="A10" zoomScaleNormal="100" workbookViewId="0">
      <selection activeCell="B12" sqref="B12:I12"/>
    </sheetView>
  </sheetViews>
  <sheetFormatPr defaultRowHeight="14.25" x14ac:dyDescent="0.15"/>
  <cols>
    <col min="1" max="1" width="6.625" customWidth="1"/>
    <col min="2" max="9" width="9.625" customWidth="1"/>
  </cols>
  <sheetData>
    <row r="1" spans="1:11" ht="18.75" x14ac:dyDescent="0.15">
      <c r="A1" s="65" t="s">
        <v>136</v>
      </c>
    </row>
    <row r="2" spans="1:11" ht="15.75" customHeight="1" x14ac:dyDescent="0.2">
      <c r="A2" s="61"/>
    </row>
    <row r="3" spans="1:11" ht="78.75" customHeight="1" x14ac:dyDescent="0.15">
      <c r="A3" s="63" t="s">
        <v>146</v>
      </c>
      <c r="B3" s="69" t="s">
        <v>147</v>
      </c>
      <c r="C3" s="69"/>
      <c r="D3" s="69"/>
      <c r="E3" s="69"/>
      <c r="F3" s="69"/>
      <c r="G3" s="69"/>
      <c r="H3" s="69"/>
      <c r="I3" s="69"/>
    </row>
    <row r="4" spans="1:11" ht="31.5" customHeight="1" x14ac:dyDescent="0.15">
      <c r="A4" s="63" t="s">
        <v>146</v>
      </c>
      <c r="B4" s="69" t="s">
        <v>148</v>
      </c>
      <c r="C4" s="69"/>
      <c r="D4" s="69"/>
      <c r="E4" s="69"/>
      <c r="F4" s="69"/>
      <c r="G4" s="69"/>
      <c r="H4" s="69"/>
      <c r="I4" s="69"/>
    </row>
    <row r="5" spans="1:11" ht="11.25" customHeight="1" x14ac:dyDescent="0.15"/>
    <row r="6" spans="1:11" ht="18.75" customHeight="1" x14ac:dyDescent="0.15">
      <c r="A6" s="65" t="s">
        <v>137</v>
      </c>
      <c r="B6" s="65"/>
    </row>
    <row r="7" spans="1:11" ht="94.5" customHeight="1" x14ac:dyDescent="0.15">
      <c r="A7" s="66" t="s">
        <v>138</v>
      </c>
      <c r="B7" s="70" t="s">
        <v>163</v>
      </c>
      <c r="C7" s="70"/>
      <c r="D7" s="70"/>
      <c r="E7" s="70"/>
      <c r="F7" s="70"/>
      <c r="G7" s="70"/>
      <c r="H7" s="70"/>
      <c r="I7" s="70"/>
    </row>
    <row r="8" spans="1:11" ht="31.5" customHeight="1" x14ac:dyDescent="0.15">
      <c r="A8" s="66" t="s">
        <v>139</v>
      </c>
      <c r="B8" s="70" t="s">
        <v>164</v>
      </c>
      <c r="C8" s="70"/>
      <c r="D8" s="70"/>
      <c r="E8" s="70"/>
      <c r="F8" s="70"/>
      <c r="G8" s="70"/>
      <c r="H8" s="70"/>
      <c r="I8" s="70"/>
    </row>
    <row r="9" spans="1:11" ht="47.25" customHeight="1" x14ac:dyDescent="0.15">
      <c r="A9" s="66" t="s">
        <v>140</v>
      </c>
      <c r="B9" s="70" t="s">
        <v>165</v>
      </c>
      <c r="C9" s="70"/>
      <c r="D9" s="70"/>
      <c r="E9" s="70"/>
      <c r="F9" s="70"/>
      <c r="G9" s="70"/>
      <c r="H9" s="70"/>
      <c r="I9" s="70"/>
      <c r="J9" s="64"/>
      <c r="K9" s="64"/>
    </row>
    <row r="10" spans="1:11" ht="31.5" customHeight="1" x14ac:dyDescent="0.15">
      <c r="A10" s="66" t="s">
        <v>141</v>
      </c>
      <c r="B10" s="70" t="s">
        <v>144</v>
      </c>
      <c r="C10" s="70"/>
      <c r="D10" s="70"/>
      <c r="E10" s="70"/>
      <c r="F10" s="70"/>
      <c r="G10" s="70"/>
      <c r="H10" s="70"/>
      <c r="I10" s="70"/>
      <c r="J10" s="62"/>
      <c r="K10" s="62"/>
    </row>
    <row r="11" spans="1:11" ht="31.5" customHeight="1" x14ac:dyDescent="0.15">
      <c r="A11" s="66" t="s">
        <v>142</v>
      </c>
      <c r="B11" s="70" t="s">
        <v>145</v>
      </c>
      <c r="C11" s="70"/>
      <c r="D11" s="70"/>
      <c r="E11" s="70"/>
      <c r="F11" s="70"/>
      <c r="G11" s="70"/>
      <c r="H11" s="70"/>
      <c r="I11" s="70"/>
      <c r="J11" s="62"/>
      <c r="K11" s="62"/>
    </row>
    <row r="12" spans="1:11" ht="31.5" customHeight="1" x14ac:dyDescent="0.15">
      <c r="A12" s="66" t="s">
        <v>143</v>
      </c>
      <c r="B12" s="69" t="s">
        <v>149</v>
      </c>
      <c r="C12" s="69"/>
      <c r="D12" s="69"/>
      <c r="E12" s="69"/>
      <c r="F12" s="69"/>
      <c r="G12" s="69"/>
      <c r="H12" s="69"/>
      <c r="I12" s="69"/>
      <c r="J12" s="62"/>
      <c r="K12" s="62"/>
    </row>
    <row r="13" spans="1:11" x14ac:dyDescent="0.15">
      <c r="A13" s="60"/>
    </row>
    <row r="14" spans="1:11" ht="126" customHeight="1" x14ac:dyDescent="0.15">
      <c r="A14" s="60"/>
      <c r="B14" s="71" t="s">
        <v>161</v>
      </c>
      <c r="C14" s="72"/>
      <c r="D14" s="72"/>
      <c r="E14" s="72"/>
      <c r="F14" s="72"/>
      <c r="G14" s="72"/>
      <c r="H14" s="72"/>
      <c r="I14" s="73"/>
      <c r="J14" s="64"/>
    </row>
    <row r="15" spans="1:11" x14ac:dyDescent="0.15">
      <c r="A15" s="60"/>
    </row>
    <row r="16" spans="1:11" ht="79.5" customHeight="1" x14ac:dyDescent="0.15">
      <c r="A16" s="60"/>
      <c r="B16" s="69"/>
      <c r="C16" s="69"/>
      <c r="D16" s="69"/>
      <c r="E16" s="69"/>
      <c r="F16" s="69"/>
      <c r="G16" s="69"/>
      <c r="H16" s="69"/>
      <c r="I16" s="69"/>
    </row>
    <row r="17" spans="1:1" x14ac:dyDescent="0.15">
      <c r="A17" s="60"/>
    </row>
  </sheetData>
  <mergeCells count="10">
    <mergeCell ref="B16:I16"/>
    <mergeCell ref="B4:I4"/>
    <mergeCell ref="B3:I3"/>
    <mergeCell ref="B12:I12"/>
    <mergeCell ref="B11:I11"/>
    <mergeCell ref="B10:I10"/>
    <mergeCell ref="B9:I9"/>
    <mergeCell ref="B8:I8"/>
    <mergeCell ref="B7:I7"/>
    <mergeCell ref="B14:I14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W59"/>
  <sheetViews>
    <sheetView view="pageBreakPreview" zoomScaleNormal="100" zoomScaleSheetLayoutView="100" workbookViewId="0">
      <selection activeCell="P12" sqref="P12:U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2"/>
      <c r="O5" s="82"/>
      <c r="P5" s="81" t="s">
        <v>6</v>
      </c>
      <c r="Q5" s="81"/>
      <c r="R5" s="85" t="s">
        <v>73</v>
      </c>
      <c r="S5" s="87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74</v>
      </c>
      <c r="C7" s="81"/>
      <c r="D7" s="82"/>
      <c r="E7" s="82"/>
      <c r="F7" s="82"/>
      <c r="G7" s="82"/>
      <c r="J7" s="81" t="s">
        <v>75</v>
      </c>
      <c r="K7" s="81"/>
      <c r="L7" s="82"/>
      <c r="M7" s="82"/>
      <c r="N7" s="82"/>
      <c r="O7" s="82"/>
      <c r="R7" s="81" t="s">
        <v>76</v>
      </c>
      <c r="S7" s="81"/>
      <c r="T7" s="82"/>
      <c r="U7" s="82"/>
      <c r="V7" s="82"/>
      <c r="W7" s="82"/>
    </row>
    <row r="8" spans="2:23" ht="13.5" customHeight="1" x14ac:dyDescent="0.15">
      <c r="B8" s="81" t="s">
        <v>77</v>
      </c>
      <c r="C8" s="81"/>
      <c r="D8" s="82"/>
      <c r="E8" s="82"/>
      <c r="F8" s="82"/>
      <c r="G8" s="82"/>
      <c r="J8" s="81" t="s">
        <v>78</v>
      </c>
      <c r="K8" s="81"/>
      <c r="L8" s="82"/>
      <c r="M8" s="82"/>
      <c r="N8" s="82"/>
      <c r="O8" s="82"/>
      <c r="R8" s="81" t="s">
        <v>63</v>
      </c>
      <c r="S8" s="81"/>
      <c r="T8" s="85" t="s">
        <v>73</v>
      </c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79</v>
      </c>
      <c r="C10" s="81"/>
      <c r="D10" s="80" t="s">
        <v>80</v>
      </c>
      <c r="E10" s="80"/>
      <c r="F10" s="80"/>
      <c r="G10" s="80"/>
      <c r="H10" s="80"/>
      <c r="I10" s="80" t="s">
        <v>80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23</v>
      </c>
      <c r="C12" s="79"/>
      <c r="D12" s="80" t="str">
        <f>IFERROR(INDEX(入力用シート!$C$66:$N$105,MATCH(1,入力用シート!$L$66:$L$105,0),4),"")</f>
        <v/>
      </c>
      <c r="E12" s="80"/>
      <c r="F12" s="80"/>
      <c r="G12" s="80"/>
      <c r="H12" s="80"/>
      <c r="I12" s="80" t="str">
        <f>IFERROR(INDEX(入力用シート!$C$66:$N$105,MATCH(1,入力用シート!$L$66:$L$105,0),2),"")</f>
        <v/>
      </c>
      <c r="J12" s="80"/>
      <c r="K12" s="80"/>
      <c r="L12" s="80"/>
      <c r="M12" s="80"/>
      <c r="N12" s="81" t="str">
        <f>IFERROR(INDEX(入力用シート!$C$66:$N$105,MATCH(1,入力用シート!$L$66:$L$105,0),5),"")</f>
        <v/>
      </c>
      <c r="O12" s="81"/>
      <c r="P12" s="112" t="str">
        <f>IFERROR(INDEX(入力用シート!$C$66:$N$105,MATCH(1,入力用シート!$L$66:$L$105,0),6),"")&amp;""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IFERROR(INDEX(入力用シート!$C$66:$N$105,MATCH(1,入力用シート!$L$66:$L$105,0),3),"")</f>
        <v/>
      </c>
      <c r="E13" s="83"/>
      <c r="F13" s="83"/>
      <c r="G13" s="83"/>
      <c r="H13" s="83"/>
      <c r="I13" s="83" t="str">
        <f>IFERROR(INDEX(入力用シート!$C$66:$N$105,MATCH(1,入力用シート!$L$66:$L$105,0),1),"")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IFERROR(INDEX(入力用シート!$C$66:$N$105,MATCH(2,入力用シート!$L$66:$L$105,0),4),"")</f>
        <v/>
      </c>
      <c r="E15" s="80"/>
      <c r="F15" s="80"/>
      <c r="G15" s="80"/>
      <c r="H15" s="80"/>
      <c r="I15" s="80" t="str">
        <f>IFERROR(INDEX(入力用シート!$C$66:$N$105,MATCH(2,入力用シート!$L$66:$L$105,0),2),"")</f>
        <v/>
      </c>
      <c r="J15" s="80"/>
      <c r="K15" s="80"/>
      <c r="L15" s="80"/>
      <c r="M15" s="80"/>
      <c r="N15" s="81" t="str">
        <f>IFERROR(INDEX(入力用シート!$C$66:$N$105,MATCH(2,入力用シート!$L$66:$L$105,0),5),"")</f>
        <v/>
      </c>
      <c r="O15" s="81"/>
      <c r="P15" s="112" t="str">
        <f>IFERROR(INDEX(入力用シート!$C$66:$N$105,MATCH(2,入力用シート!$L$66:$L$105,0),6),"")&amp;""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IFERROR(INDEX(入力用シート!$C$66:$N$105,MATCH(2,入力用シート!$L$66:$L$105,0),3),"")</f>
        <v/>
      </c>
      <c r="E16" s="83"/>
      <c r="F16" s="83"/>
      <c r="G16" s="83"/>
      <c r="H16" s="83"/>
      <c r="I16" s="83" t="str">
        <f>IFERROR(INDEX(入力用シート!$C$66:$N$105,MATCH(2,入力用シート!$L$66:$L$105,0),1),"")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IFERROR(INDEX(入力用シート!$C$66:$N$105,MATCH(3,入力用シート!$L$66:$L$105,0),4),"")</f>
        <v/>
      </c>
      <c r="E18" s="80"/>
      <c r="F18" s="80"/>
      <c r="G18" s="80"/>
      <c r="H18" s="80"/>
      <c r="I18" s="80" t="str">
        <f>IFERROR(INDEX(入力用シート!$C$66:$N$105,MATCH(3,入力用シート!$L$66:$L$105,0),2),"")</f>
        <v/>
      </c>
      <c r="J18" s="80"/>
      <c r="K18" s="80"/>
      <c r="L18" s="80"/>
      <c r="M18" s="80"/>
      <c r="N18" s="81" t="str">
        <f>IFERROR(INDEX(入力用シート!$C$66:$N$105,MATCH(3,入力用シート!$L$66:$L$105,0),5),"")</f>
        <v/>
      </c>
      <c r="O18" s="81"/>
      <c r="P18" s="112" t="str">
        <f>IFERROR(INDEX(入力用シート!$C$66:$N$105,MATCH(3,入力用シート!$L$66:$L$105,0),6),"")&amp;""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IFERROR(INDEX(入力用シート!$C$66:$N$105,MATCH(3,入力用シート!$L$66:$L$105,0),3),"")</f>
        <v/>
      </c>
      <c r="E19" s="83"/>
      <c r="F19" s="83"/>
      <c r="G19" s="83"/>
      <c r="H19" s="83"/>
      <c r="I19" s="83" t="str">
        <f>IFERROR(INDEX(入力用シート!$C$66:$N$105,MATCH(3,入力用シート!$L$66:$L$105,0),1),"")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IFERROR(INDEX(入力用シート!$C$66:$N$105,MATCH(4,入力用シート!$L$66:$L$105,0),4),"")</f>
        <v/>
      </c>
      <c r="E21" s="80"/>
      <c r="F21" s="80"/>
      <c r="G21" s="80"/>
      <c r="H21" s="80"/>
      <c r="I21" s="80" t="str">
        <f>IFERROR(INDEX(入力用シート!$C$66:$N$105,MATCH(4,入力用シート!$L$66:$L$105,0),2),"")</f>
        <v/>
      </c>
      <c r="J21" s="80"/>
      <c r="K21" s="80"/>
      <c r="L21" s="80"/>
      <c r="M21" s="80"/>
      <c r="N21" s="81" t="str">
        <f>IFERROR(INDEX(入力用シート!$C$66:$N$105,MATCH(4,入力用シート!$L$66:$L$105,0),5),"")</f>
        <v/>
      </c>
      <c r="O21" s="81"/>
      <c r="P21" s="112" t="str">
        <f>IFERROR(INDEX(入力用シート!$C$66:$N$105,MATCH(4,入力用シート!$L$66:$L$105,0),6),"")&amp;""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IFERROR(INDEX(入力用シート!$C$66:$N$105,MATCH(4,入力用シート!$L$66:$L$105,0),3),"")</f>
        <v/>
      </c>
      <c r="E22" s="83"/>
      <c r="F22" s="83"/>
      <c r="G22" s="83"/>
      <c r="H22" s="83"/>
      <c r="I22" s="83" t="str">
        <f>IFERROR(INDEX(入力用シート!$C$66:$N$105,MATCH(4,入力用シート!$L$66:$L$105,0),1),"")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IFERROR(INDEX(入力用シート!$C$66:$N$105,MATCH(5,入力用シート!$L$66:$L$105,0),4),"")</f>
        <v/>
      </c>
      <c r="E24" s="80"/>
      <c r="F24" s="80"/>
      <c r="G24" s="80"/>
      <c r="H24" s="80"/>
      <c r="I24" s="80" t="str">
        <f>IFERROR(INDEX(入力用シート!$C$66:$N$105,MATCH(5,入力用シート!$L$66:$L$105,0),2),"")</f>
        <v/>
      </c>
      <c r="J24" s="80"/>
      <c r="K24" s="80"/>
      <c r="L24" s="80"/>
      <c r="M24" s="80"/>
      <c r="N24" s="81" t="str">
        <f>IFERROR(INDEX(入力用シート!$C$66:$N$105,MATCH(5,入力用シート!$L$66:$L$105,0),5),"")</f>
        <v/>
      </c>
      <c r="O24" s="81"/>
      <c r="P24" s="112" t="str">
        <f>IFERROR(INDEX(入力用シート!$C$66:$N$105,MATCH(5,入力用シート!$L$66:$L$105,0),6),"")&amp;""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IFERROR(INDEX(入力用シート!$C$66:$N$105,MATCH(5,入力用シート!$L$66:$L$105,0),3),"")</f>
        <v/>
      </c>
      <c r="E25" s="83"/>
      <c r="F25" s="83"/>
      <c r="G25" s="83"/>
      <c r="H25" s="83"/>
      <c r="I25" s="83" t="str">
        <f>IFERROR(INDEX(入力用シート!$C$66:$N$105,MATCH(5,入力用シート!$L$66:$L$105,0),1),"")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IFERROR(INDEX(入力用シート!$C$66:$N$105,MATCH(6,入力用シート!$L$66:$L$105,0),4),"")</f>
        <v/>
      </c>
      <c r="E27" s="80"/>
      <c r="F27" s="80"/>
      <c r="G27" s="80"/>
      <c r="H27" s="80"/>
      <c r="I27" s="80" t="str">
        <f>IFERROR(INDEX(入力用シート!$C$66:$N$105,MATCH(6,入力用シート!$L$66:$L$105,0),2),"")</f>
        <v/>
      </c>
      <c r="J27" s="80"/>
      <c r="K27" s="80"/>
      <c r="L27" s="80"/>
      <c r="M27" s="80"/>
      <c r="N27" s="81" t="str">
        <f>IFERROR(INDEX(入力用シート!$C$66:$N$105,MATCH(6,入力用シート!$L$66:$L$105,0),5),"")</f>
        <v/>
      </c>
      <c r="O27" s="81"/>
      <c r="P27" s="112" t="str">
        <f>IFERROR(INDEX(入力用シート!$C$66:$N$105,MATCH(6,入力用シート!$L$66:$L$105,0),6),"")&amp;""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IFERROR(INDEX(入力用シート!$C$66:$N$105,MATCH(6,入力用シート!$L$66:$L$105,0),3),"")</f>
        <v/>
      </c>
      <c r="E28" s="83"/>
      <c r="F28" s="83"/>
      <c r="G28" s="83"/>
      <c r="H28" s="83"/>
      <c r="I28" s="83" t="str">
        <f>IFERROR(INDEX(入力用シート!$C$66:$N$105,MATCH(6,入力用シート!$L$66:$L$105,0),1),"")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IFERROR(INDEX(入力用シート!$C$66:$N$105,MATCH(7,入力用シート!$L$66:$L$105,0),4),"")</f>
        <v/>
      </c>
      <c r="E30" s="80"/>
      <c r="F30" s="80"/>
      <c r="G30" s="80"/>
      <c r="H30" s="80"/>
      <c r="I30" s="80" t="str">
        <f>IFERROR(INDEX(入力用シート!$C$66:$N$105,MATCH(7,入力用シート!$L$66:$L$105,0),2),"")</f>
        <v/>
      </c>
      <c r="J30" s="80"/>
      <c r="K30" s="80"/>
      <c r="L30" s="80"/>
      <c r="M30" s="80"/>
      <c r="N30" s="81" t="str">
        <f>IFERROR(INDEX(入力用シート!$C$66:$N$105,MATCH(7,入力用シート!$L$66:$L$105,0),5),"")</f>
        <v/>
      </c>
      <c r="O30" s="81"/>
      <c r="P30" s="113" t="str">
        <f>IFERROR(INDEX(入力用シート!$C$66:$N$105,MATCH(7,入力用シート!$L$66:$L$105,0),6),"")&amp;""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IFERROR(INDEX(入力用シート!$C$66:$N$105,MATCH(7,入力用シート!$L$66:$L$105,0),3),"")</f>
        <v/>
      </c>
      <c r="E31" s="83"/>
      <c r="F31" s="83"/>
      <c r="G31" s="83"/>
      <c r="H31" s="83"/>
      <c r="I31" s="83" t="str">
        <f>IFERROR(INDEX(入力用シート!$C$66:$N$105,MATCH(7,入力用シート!$L$66:$L$105,0),1),"")</f>
        <v/>
      </c>
      <c r="J31" s="83"/>
      <c r="K31" s="83"/>
      <c r="L31" s="83"/>
      <c r="M31" s="83"/>
      <c r="N31" s="81"/>
      <c r="O31" s="81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IFERROR(INDEX(入力用シート!$C$66:$N$105,MATCH(8,入力用シート!$L$66:$L$105,0),4),"")</f>
        <v/>
      </c>
      <c r="E33" s="80"/>
      <c r="F33" s="80"/>
      <c r="G33" s="80"/>
      <c r="H33" s="80"/>
      <c r="I33" s="80" t="str">
        <f>IFERROR(INDEX(入力用シート!$C$66:$N$105,MATCH(8,入力用シート!$L$66:$L$105,0),2),"")</f>
        <v/>
      </c>
      <c r="J33" s="80"/>
      <c r="K33" s="80"/>
      <c r="L33" s="80"/>
      <c r="M33" s="80"/>
      <c r="N33" s="81" t="str">
        <f>IFERROR(INDEX(入力用シート!$C$66:$N$105,MATCH(8,入力用シート!$L$66:$L$105,0),5),"")</f>
        <v/>
      </c>
      <c r="O33" s="81"/>
      <c r="P33" s="112" t="str">
        <f>IFERROR(INDEX(入力用シート!$C$66:$N$105,MATCH(8,入力用シート!$L$66:$L$105,0),6),"")&amp;""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IFERROR(INDEX(入力用シート!$C$66:$N$105,MATCH(8,入力用シート!$L$66:$L$105,0),3),"")</f>
        <v/>
      </c>
      <c r="E34" s="83"/>
      <c r="F34" s="83"/>
      <c r="G34" s="83"/>
      <c r="H34" s="83"/>
      <c r="I34" s="83" t="str">
        <f>IFERROR(INDEX(入力用シート!$C$66:$N$105,MATCH(8,入力用シート!$L$66:$L$105,0),1),"")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IFERROR(INDEX(入力用シート!$C$66:$N$105,MATCH(9,入力用シート!$L$66:$L$105,0),4),"")</f>
        <v/>
      </c>
      <c r="E36" s="80"/>
      <c r="F36" s="80"/>
      <c r="G36" s="80"/>
      <c r="H36" s="80"/>
      <c r="I36" s="80" t="str">
        <f>IFERROR(INDEX(入力用シート!$C$66:$N$105,MATCH(9,入力用シート!$L$66:$L$105,0),2),"")</f>
        <v/>
      </c>
      <c r="J36" s="80"/>
      <c r="K36" s="80"/>
      <c r="L36" s="80"/>
      <c r="M36" s="80"/>
      <c r="N36" s="81" t="str">
        <f>IFERROR(INDEX(入力用シート!$C$66:$N$105,MATCH(9,入力用シート!$L$66:$L$105,0),5),"")</f>
        <v/>
      </c>
      <c r="O36" s="81"/>
      <c r="P36" s="81" t="str">
        <f>IFERROR(INDEX(入力用シート!$C$66:$N$105,MATCH(9,入力用シート!$L$66:$L$105,0),6),"")&amp;""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IFERROR(INDEX(入力用シート!$C$66:$N$105,MATCH(9,入力用シート!$L$66:$L$105,0),3),"")</f>
        <v/>
      </c>
      <c r="E37" s="83"/>
      <c r="F37" s="83"/>
      <c r="G37" s="83"/>
      <c r="H37" s="83"/>
      <c r="I37" s="83" t="str">
        <f>IFERROR(INDEX(入力用シート!$C$66:$N$105,MATCH(9,入力用シート!$L$66:$L$105,0),1),"")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IFERROR(INDEX(入力用シート!$C$66:$N$105,MATCH(10,入力用シート!$L$66:$L$105,0),4),"")</f>
        <v/>
      </c>
      <c r="E39" s="80"/>
      <c r="F39" s="80"/>
      <c r="G39" s="80"/>
      <c r="H39" s="80"/>
      <c r="I39" s="80" t="str">
        <f>IFERROR(INDEX(入力用シート!$C$66:$N$105,MATCH(10,入力用シート!$L$66:$L$105,0),2),"")</f>
        <v/>
      </c>
      <c r="J39" s="80"/>
      <c r="K39" s="80"/>
      <c r="L39" s="80"/>
      <c r="M39" s="80"/>
      <c r="N39" s="81" t="str">
        <f>IFERROR(INDEX(入力用シート!$C$66:$N$105,MATCH(10,入力用シート!$L$66:$L$105,0),5),"")</f>
        <v/>
      </c>
      <c r="O39" s="81"/>
      <c r="P39" s="81" t="str">
        <f>IFERROR(INDEX(入力用シート!$C$66:$N$105,MATCH(10,入力用シート!$L$66:$L$105,0),6),"")&amp;""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IFERROR(INDEX(入力用シート!$C$66:$N$105,MATCH(10,入力用シート!$L$66:$L$105,0),3),"")</f>
        <v/>
      </c>
      <c r="E40" s="83"/>
      <c r="F40" s="83"/>
      <c r="G40" s="83"/>
      <c r="H40" s="83"/>
      <c r="I40" s="83" t="str">
        <f>IFERROR(INDEX(入力用シート!$C$66:$N$105,MATCH(10,入力用シート!$L$66:$L$105,0),1),"")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IFERROR(INDEX(入力用シート!$C$66:$N$105,MATCH(11,入力用シート!$L$66:$L$105,0),4),"")</f>
        <v/>
      </c>
      <c r="E42" s="80"/>
      <c r="F42" s="80"/>
      <c r="G42" s="80"/>
      <c r="H42" s="80"/>
      <c r="I42" s="80" t="str">
        <f>IFERROR(INDEX(入力用シート!$C$66:$N$105,MATCH(11,入力用シート!$L$66:$L$105,0),2),"")</f>
        <v/>
      </c>
      <c r="J42" s="80"/>
      <c r="K42" s="80"/>
      <c r="L42" s="80"/>
      <c r="M42" s="80"/>
      <c r="N42" s="81" t="str">
        <f>IFERROR(INDEX(入力用シート!$C$66:$N$105,MATCH(11,入力用シート!$L$66:$L$105,0),5),"")</f>
        <v/>
      </c>
      <c r="O42" s="81"/>
      <c r="P42" s="81" t="str">
        <f>IFERROR(INDEX(入力用シート!$C$66:$N$105,MATCH(11,入力用シート!$L$66:$L$105,0),6),"")&amp;""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IFERROR(INDEX(入力用シート!$C$66:$N$105,MATCH(11,入力用シート!$L$66:$L$105,0),3),"")</f>
        <v/>
      </c>
      <c r="E43" s="83"/>
      <c r="F43" s="83"/>
      <c r="G43" s="83"/>
      <c r="H43" s="83"/>
      <c r="I43" s="83" t="str">
        <f>IFERROR(INDEX(入力用シート!$C$66:$N$105,MATCH(11,入力用シート!$L$66:$L$105,0),1),"")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IFERROR(INDEX(入力用シート!$C$66:$N$105,MATCH(12,入力用シート!$L$66:$L$105,0),4),"")</f>
        <v/>
      </c>
      <c r="E45" s="80"/>
      <c r="F45" s="80"/>
      <c r="G45" s="80"/>
      <c r="H45" s="80"/>
      <c r="I45" s="80" t="str">
        <f>IFERROR(INDEX(入力用シート!$C$66:$N$105,MATCH(12,入力用シート!$L$66:$L$105,0),2),"")</f>
        <v/>
      </c>
      <c r="J45" s="80"/>
      <c r="K45" s="80"/>
      <c r="L45" s="80"/>
      <c r="M45" s="80"/>
      <c r="N45" s="81" t="str">
        <f>IFERROR(INDEX(入力用シート!$C$66:$N$105,MATCH(12,入力用シート!$L$66:$L$105,0),5),"")</f>
        <v/>
      </c>
      <c r="O45" s="81"/>
      <c r="P45" s="81" t="str">
        <f>IFERROR(INDEX(入力用シート!$C$66:$N$105,MATCH(12,入力用シート!$L$66:$L$105,0),6),"")&amp;""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IFERROR(INDEX(入力用シート!$C$66:$N$105,MATCH(12,入力用シート!$L$66:$L$105,0),3),"")</f>
        <v/>
      </c>
      <c r="E46" s="83"/>
      <c r="F46" s="83"/>
      <c r="G46" s="83"/>
      <c r="H46" s="83"/>
      <c r="I46" s="83" t="str">
        <f>IFERROR(INDEX(入力用シート!$C$66:$N$105,MATCH(12,入力用シート!$L$66:$L$105,0),1),"")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IFERROR(INDEX(入力用シート!$C$66:$N$105,MATCH(13,入力用シート!$L$66:$L$105,0),4),"")</f>
        <v/>
      </c>
      <c r="E48" s="80"/>
      <c r="F48" s="80"/>
      <c r="G48" s="80"/>
      <c r="H48" s="80"/>
      <c r="I48" s="80" t="str">
        <f>IFERROR(INDEX(入力用シート!$C$66:$N$105,MATCH(13,入力用シート!$L$66:$L$105,0),2),"")</f>
        <v/>
      </c>
      <c r="J48" s="80"/>
      <c r="K48" s="80"/>
      <c r="L48" s="80"/>
      <c r="M48" s="80"/>
      <c r="N48" s="81" t="str">
        <f>IFERROR(INDEX(入力用シート!$C$66:$N$105,MATCH(13,入力用シート!$L$66:$L$105,0),5),"")</f>
        <v/>
      </c>
      <c r="O48" s="81"/>
      <c r="P48" s="81" t="str">
        <f>IFERROR(INDEX(入力用シート!$C$66:$N$105,MATCH(13,入力用シート!$L$66:$L$105,0),6),"")&amp;""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IFERROR(INDEX(入力用シート!$C$66:$N$105,MATCH(13,入力用シート!$L$66:$L$105,0),3),"")</f>
        <v/>
      </c>
      <c r="E49" s="83"/>
      <c r="F49" s="83"/>
      <c r="G49" s="83"/>
      <c r="H49" s="83"/>
      <c r="I49" s="83" t="str">
        <f>IFERROR(INDEX(入力用シート!$C$66:$N$105,MATCH(13,入力用シート!$L$66:$L$105,0),1),"")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IFERROR(INDEX(入力用シート!$C$66:$N$105,MATCH(14,入力用シート!$L$66:$L$105,0),4),"")</f>
        <v/>
      </c>
      <c r="E51" s="80"/>
      <c r="F51" s="80"/>
      <c r="G51" s="80"/>
      <c r="H51" s="80"/>
      <c r="I51" s="80" t="str">
        <f>IFERROR(INDEX(入力用シート!$C$66:$N$105,MATCH(14,入力用シート!$L$66:$L$105,0),2),"")</f>
        <v/>
      </c>
      <c r="J51" s="80"/>
      <c r="K51" s="80"/>
      <c r="L51" s="80"/>
      <c r="M51" s="80"/>
      <c r="N51" s="81" t="str">
        <f>IFERROR(INDEX(入力用シート!$C$66:$N$105,MATCH(14,入力用シート!$L$66:$L$105,0),5),"")</f>
        <v/>
      </c>
      <c r="O51" s="81"/>
      <c r="P51" s="81" t="str">
        <f>IFERROR(INDEX(入力用シート!$C$66:$N$105,MATCH(14,入力用シート!$L$66:$L$105,0),6),"")&amp;""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IFERROR(INDEX(入力用シート!$C$66:$N$105,MATCH(14,入力用シート!$L$66:$L$105,0),3),"")</f>
        <v/>
      </c>
      <c r="E52" s="83"/>
      <c r="F52" s="83"/>
      <c r="G52" s="83"/>
      <c r="H52" s="83"/>
      <c r="I52" s="83" t="str">
        <f>IFERROR(INDEX(入力用シート!$C$66:$N$105,MATCH(14,入力用シート!$L$66:$L$105,0),1),"")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IFERROR(INDEX(入力用シート!$C$66:$N$105,MATCH(15,入力用シート!$L$66:$L$105,0),4),"")</f>
        <v/>
      </c>
      <c r="E54" s="80"/>
      <c r="F54" s="80"/>
      <c r="G54" s="80"/>
      <c r="H54" s="80"/>
      <c r="I54" s="80" t="str">
        <f>IFERROR(INDEX(入力用シート!$C$66:$N$105,MATCH(15,入力用シート!$L$66:$L$105,0),2),"")</f>
        <v/>
      </c>
      <c r="J54" s="80"/>
      <c r="K54" s="80"/>
      <c r="L54" s="80"/>
      <c r="M54" s="80"/>
      <c r="N54" s="81" t="str">
        <f>IFERROR(INDEX(入力用シート!$C$66:$N$105,MATCH(15,入力用シート!$L$66:$L$105,0),5),"")</f>
        <v/>
      </c>
      <c r="O54" s="81"/>
      <c r="P54" s="81" t="str">
        <f>IFERROR(INDEX(入力用シート!$C$66:$N$105,MATCH(15,入力用シート!$L$66:$L$105,0),6),"")&amp;""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IFERROR(INDEX(入力用シート!$C$66:$N$105,MATCH(15,入力用シート!$L$66:$L$105,0),3),"")</f>
        <v/>
      </c>
      <c r="E55" s="83"/>
      <c r="F55" s="83"/>
      <c r="G55" s="83"/>
      <c r="H55" s="83"/>
      <c r="I55" s="83" t="str">
        <f>IFERROR(INDEX(入力用シート!$C$66:$N$105,MATCH(15,入力用シート!$L$66:$L$105,0),1),"")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W59"/>
  <sheetViews>
    <sheetView view="pageBreakPreview" zoomScaleNormal="10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 t="s">
        <v>81</v>
      </c>
      <c r="O5" s="87"/>
      <c r="P5" s="81" t="s">
        <v>6</v>
      </c>
      <c r="Q5" s="81"/>
      <c r="R5" s="85"/>
      <c r="S5" s="87"/>
      <c r="T5" s="81" t="s">
        <v>7</v>
      </c>
      <c r="U5" s="81"/>
      <c r="V5" s="85"/>
      <c r="W5" s="87"/>
    </row>
    <row r="6" spans="2:23" ht="9" customHeight="1" x14ac:dyDescent="0.15"/>
    <row r="7" spans="2:23" ht="13.5" customHeight="1" x14ac:dyDescent="0.15">
      <c r="B7" s="81" t="s">
        <v>72</v>
      </c>
      <c r="C7" s="81"/>
      <c r="D7" s="82"/>
      <c r="E7" s="82"/>
      <c r="F7" s="82"/>
      <c r="G7" s="82"/>
      <c r="J7" s="81" t="s">
        <v>44</v>
      </c>
      <c r="K7" s="81"/>
      <c r="L7" s="85" t="s">
        <v>73</v>
      </c>
      <c r="M7" s="86"/>
      <c r="N7" s="86"/>
      <c r="O7" s="87"/>
      <c r="R7" s="81" t="s">
        <v>66</v>
      </c>
      <c r="S7" s="81"/>
      <c r="T7" s="82"/>
      <c r="U7" s="82"/>
      <c r="V7" s="82"/>
      <c r="W7" s="82"/>
    </row>
    <row r="8" spans="2:23" ht="13.5" customHeight="1" x14ac:dyDescent="0.15">
      <c r="B8" s="81" t="s">
        <v>77</v>
      </c>
      <c r="C8" s="81"/>
      <c r="D8" s="82"/>
      <c r="E8" s="82"/>
      <c r="F8" s="82"/>
      <c r="G8" s="82"/>
      <c r="J8" s="81" t="s">
        <v>57</v>
      </c>
      <c r="K8" s="81"/>
      <c r="L8" s="82"/>
      <c r="M8" s="82"/>
      <c r="N8" s="82"/>
      <c r="O8" s="82"/>
      <c r="R8" s="81" t="s">
        <v>82</v>
      </c>
      <c r="S8" s="81"/>
      <c r="T8" s="85"/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79</v>
      </c>
      <c r="C10" s="81"/>
      <c r="D10" s="80" t="s">
        <v>71</v>
      </c>
      <c r="E10" s="80"/>
      <c r="F10" s="80"/>
      <c r="G10" s="80"/>
      <c r="H10" s="80"/>
      <c r="I10" s="80" t="s">
        <v>48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69</v>
      </c>
      <c r="C12" s="79"/>
      <c r="D12" s="80" t="str">
        <f>IFERROR(INDEX(入力用シート!$C$7:$N$61,MATCH(1,入力用シート!$M$7:$M$61,0),4),"")</f>
        <v/>
      </c>
      <c r="E12" s="80"/>
      <c r="F12" s="80"/>
      <c r="G12" s="80"/>
      <c r="H12" s="80"/>
      <c r="I12" s="80" t="str">
        <f>IFERROR(INDEX(入力用シート!$C$7:$N$61,MATCH(1,入力用シート!$M$7:$M$61,0),2),"")</f>
        <v/>
      </c>
      <c r="J12" s="80"/>
      <c r="K12" s="80"/>
      <c r="L12" s="80"/>
      <c r="M12" s="80"/>
      <c r="N12" s="81" t="str">
        <f>IFERROR(INDEX(入力用シート!$C$7:$N$61,MATCH(1,入力用シート!$M$7:$M$61,0),5),"")</f>
        <v/>
      </c>
      <c r="O12" s="81"/>
      <c r="P12" s="112" t="str">
        <f>IFERROR(INDEX(入力用シート!$C$7:$N$61,MATCH(1,入力用シート!$M$7:$M$61,0),6),"")&amp;""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IFERROR(INDEX(入力用シート!$C$7:$N$61,MATCH(1,入力用シート!$M$7:$M$61,0),3),"")</f>
        <v/>
      </c>
      <c r="E13" s="83"/>
      <c r="F13" s="83"/>
      <c r="G13" s="83"/>
      <c r="H13" s="83"/>
      <c r="I13" s="83" t="str">
        <f>IFERROR(INDEX(入力用シート!$C$7:$N$61,MATCH(1,入力用シート!$M$7:$M$61,0),1),"")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IFERROR(INDEX(入力用シート!$C$7:$N$61,MATCH(2,入力用シート!$M$7:$M$61,0),4),"")</f>
        <v/>
      </c>
      <c r="E15" s="80"/>
      <c r="F15" s="80"/>
      <c r="G15" s="80"/>
      <c r="H15" s="80"/>
      <c r="I15" s="80" t="str">
        <f>IFERROR(INDEX(入力用シート!$C$7:$N$61,MATCH(2,入力用シート!$M$7:$M$61,0),2),"")</f>
        <v/>
      </c>
      <c r="J15" s="80"/>
      <c r="K15" s="80"/>
      <c r="L15" s="80"/>
      <c r="M15" s="80"/>
      <c r="N15" s="81" t="str">
        <f>IFERROR(INDEX(入力用シート!$C$7:$N$61,MATCH(2,入力用シート!$M$7:$M$61,0),5),"")</f>
        <v/>
      </c>
      <c r="O15" s="81"/>
      <c r="P15" s="112" t="str">
        <f>IFERROR(INDEX(入力用シート!$C$7:$N$61,MATCH(2,入力用シート!$M$7:$M$61,0),6),"")&amp;""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IFERROR(INDEX(入力用シート!$C$7:$N$61,MATCH(2,入力用シート!$M$7:$M$61,0),3),"")</f>
        <v/>
      </c>
      <c r="E16" s="83"/>
      <c r="F16" s="83"/>
      <c r="G16" s="83"/>
      <c r="H16" s="83"/>
      <c r="I16" s="83" t="str">
        <f>IFERROR(INDEX(入力用シート!$C$7:$N$61,MATCH(2,入力用シート!$M$7:$M$61,0),1),"")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IFERROR(INDEX(入力用シート!$C$7:$N$61,MATCH(3,入力用シート!$M$7:$M$61,0),4),"")</f>
        <v/>
      </c>
      <c r="E18" s="80"/>
      <c r="F18" s="80"/>
      <c r="G18" s="80"/>
      <c r="H18" s="80"/>
      <c r="I18" s="80" t="str">
        <f>IFERROR(INDEX(入力用シート!$C$7:$N$61,MATCH(3,入力用シート!$M$7:$M$61,0),2),"")</f>
        <v/>
      </c>
      <c r="J18" s="80"/>
      <c r="K18" s="80"/>
      <c r="L18" s="80"/>
      <c r="M18" s="80"/>
      <c r="N18" s="81" t="str">
        <f>IFERROR(INDEX(入力用シート!$C$7:$N$61,MATCH(3,入力用シート!$M$7:$M$61,0),5),"")</f>
        <v/>
      </c>
      <c r="O18" s="81"/>
      <c r="P18" s="112" t="str">
        <f>IFERROR(INDEX(入力用シート!$C$7:$N$61,MATCH(3,入力用シート!$M$7:$M$61,0),6),"")&amp;""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IFERROR(INDEX(入力用シート!$C$7:$N$61,MATCH(3,入力用シート!$M$7:$M$61,0),3),"")</f>
        <v/>
      </c>
      <c r="E19" s="83"/>
      <c r="F19" s="83"/>
      <c r="G19" s="83"/>
      <c r="H19" s="83"/>
      <c r="I19" s="83" t="str">
        <f>IFERROR(INDEX(入力用シート!$C$7:$N$61,MATCH(3,入力用シート!$M$7:$M$61,0),1),"")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IFERROR(INDEX(入力用シート!$C$7:$N$61,MATCH(4,入力用シート!$M$7:$M$61,0),4),"")</f>
        <v/>
      </c>
      <c r="E21" s="80"/>
      <c r="F21" s="80"/>
      <c r="G21" s="80"/>
      <c r="H21" s="80"/>
      <c r="I21" s="80" t="str">
        <f>IFERROR(INDEX(入力用シート!$C$7:$N$61,MATCH(4,入力用シート!$M$7:$M$61,0),2),"")</f>
        <v/>
      </c>
      <c r="J21" s="80"/>
      <c r="K21" s="80"/>
      <c r="L21" s="80"/>
      <c r="M21" s="80"/>
      <c r="N21" s="81" t="str">
        <f>IFERROR(INDEX(入力用シート!$C$7:$N$61,MATCH(4,入力用シート!$M$7:$M$61,0),5),"")</f>
        <v/>
      </c>
      <c r="O21" s="81"/>
      <c r="P21" s="112" t="str">
        <f>IFERROR(INDEX(入力用シート!$C$7:$N$61,MATCH(4,入力用シート!$M$7:$M$61,0),6),"")&amp;""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IFERROR(INDEX(入力用シート!$C$7:$N$61,MATCH(4,入力用シート!$M$7:$M$61,0),3),"")</f>
        <v/>
      </c>
      <c r="E22" s="83"/>
      <c r="F22" s="83"/>
      <c r="G22" s="83"/>
      <c r="H22" s="83"/>
      <c r="I22" s="83" t="str">
        <f>IFERROR(INDEX(入力用シート!$C$7:$N$61,MATCH(4,入力用シート!$M$7:$M$61,0),1),"")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IFERROR(INDEX(入力用シート!$C$7:$N$61,MATCH(5,入力用シート!$M$7:$M$61,0),4),"")</f>
        <v/>
      </c>
      <c r="E24" s="80"/>
      <c r="F24" s="80"/>
      <c r="G24" s="80"/>
      <c r="H24" s="80"/>
      <c r="I24" s="80" t="str">
        <f>IFERROR(INDEX(入力用シート!$C$7:$N$61,MATCH(5,入力用シート!$M$7:$M$61,0),2),"")</f>
        <v/>
      </c>
      <c r="J24" s="80"/>
      <c r="K24" s="80"/>
      <c r="L24" s="80"/>
      <c r="M24" s="80"/>
      <c r="N24" s="81" t="str">
        <f>IFERROR(INDEX(入力用シート!$C$7:$N$61,MATCH(5,入力用シート!$M$7:$M$61,0),5),"")</f>
        <v/>
      </c>
      <c r="O24" s="81"/>
      <c r="P24" s="112" t="str">
        <f>IFERROR(INDEX(入力用シート!$C$7:$N$61,MATCH(5,入力用シート!$M$7:$M$61,0),6),"")&amp;""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IFERROR(INDEX(入力用シート!$C$7:$N$61,MATCH(5,入力用シート!$M$7:$M$61,0),3),"")</f>
        <v/>
      </c>
      <c r="E25" s="83"/>
      <c r="F25" s="83"/>
      <c r="G25" s="83"/>
      <c r="H25" s="83"/>
      <c r="I25" s="83" t="str">
        <f>IFERROR(INDEX(入力用シート!$C$7:$N$61,MATCH(5,入力用シート!$M$7:$M$61,0),1),"")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IFERROR(INDEX(入力用シート!$C$7:$N$61,MATCH(6,入力用シート!$M$7:$M$61,0),4),"")</f>
        <v/>
      </c>
      <c r="E27" s="80"/>
      <c r="F27" s="80"/>
      <c r="G27" s="80"/>
      <c r="H27" s="80"/>
      <c r="I27" s="80" t="str">
        <f>IFERROR(INDEX(入力用シート!$C$7:$N$61,MATCH(6,入力用シート!$M$7:$M$61,0),2),"")</f>
        <v/>
      </c>
      <c r="J27" s="80"/>
      <c r="K27" s="80"/>
      <c r="L27" s="80"/>
      <c r="M27" s="80"/>
      <c r="N27" s="81" t="str">
        <f>IFERROR(INDEX(入力用シート!$C$7:$N$61,MATCH(6,入力用シート!$M$7:$M$61,0),5),"")</f>
        <v/>
      </c>
      <c r="O27" s="81"/>
      <c r="P27" s="112" t="str">
        <f>IFERROR(INDEX(入力用シート!$C$7:$N$61,MATCH(6,入力用シート!$M$7:$M$61,0),6),"")&amp;""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IFERROR(INDEX(入力用シート!$C$7:$N$61,MATCH(6,入力用シート!$M$7:$M$61,0),3),"")</f>
        <v/>
      </c>
      <c r="E28" s="83"/>
      <c r="F28" s="83"/>
      <c r="G28" s="83"/>
      <c r="H28" s="83"/>
      <c r="I28" s="83" t="str">
        <f>IFERROR(INDEX(入力用シート!$C$7:$N$61,MATCH(6,入力用シート!$M$7:$M$61,0),1),"")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IFERROR(INDEX(入力用シート!$C$7:$N$61,MATCH(7,入力用シート!$M$7:$M$61,0),4),"")</f>
        <v/>
      </c>
      <c r="E30" s="80"/>
      <c r="F30" s="80"/>
      <c r="G30" s="80"/>
      <c r="H30" s="80"/>
      <c r="I30" s="80" t="str">
        <f>IFERROR(INDEX(入力用シート!$C$7:$N$61,MATCH(7,入力用シート!$M$7:$M$61,0),2),"")</f>
        <v/>
      </c>
      <c r="J30" s="80"/>
      <c r="K30" s="80"/>
      <c r="L30" s="80"/>
      <c r="M30" s="80"/>
      <c r="N30" s="81" t="str">
        <f>IFERROR(INDEX(入力用シート!$C$7:$N$61,MATCH(7,入力用シート!$M$7:$M$61,0),5),"")</f>
        <v/>
      </c>
      <c r="O30" s="81"/>
      <c r="P30" s="113" t="str">
        <f>IFERROR(INDEX(入力用シート!$C$7:$N$61,MATCH(7,入力用シート!$M$7:$M$61,0),6),"")&amp;""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IFERROR(INDEX(入力用シート!$C$7:$N$61,MATCH(7,入力用シート!$M$7:$M$61,0),3),"")</f>
        <v/>
      </c>
      <c r="E31" s="83"/>
      <c r="F31" s="83"/>
      <c r="G31" s="83"/>
      <c r="H31" s="83"/>
      <c r="I31" s="83" t="str">
        <f>IFERROR(INDEX(入力用シート!$C$7:$N$61,MATCH(7,入力用シート!$M$7:$M$61,0),1),"")</f>
        <v/>
      </c>
      <c r="J31" s="83"/>
      <c r="K31" s="83"/>
      <c r="L31" s="83"/>
      <c r="M31" s="83"/>
      <c r="N31" s="81"/>
      <c r="O31" s="81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IFERROR(INDEX(入力用シート!$C$7:$N$61,MATCH(8,入力用シート!$M$7:$M$61,0),4),"")</f>
        <v/>
      </c>
      <c r="E33" s="80"/>
      <c r="F33" s="80"/>
      <c r="G33" s="80"/>
      <c r="H33" s="80"/>
      <c r="I33" s="80" t="str">
        <f>IFERROR(INDEX(入力用シート!$C$7:$N$61,MATCH(8,入力用シート!$M$7:$M$61,0),2),"")</f>
        <v/>
      </c>
      <c r="J33" s="80"/>
      <c r="K33" s="80"/>
      <c r="L33" s="80"/>
      <c r="M33" s="80"/>
      <c r="N33" s="81" t="str">
        <f>IFERROR(INDEX(入力用シート!$C$7:$N$61,MATCH(8,入力用シート!$M$7:$M$61,0),5),"")</f>
        <v/>
      </c>
      <c r="O33" s="81"/>
      <c r="P33" s="112" t="str">
        <f>IFERROR(INDEX(入力用シート!$C$7:$N$61,MATCH(8,入力用シート!$M$7:$M$61,0),6),"")&amp;""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IFERROR(INDEX(入力用シート!$C$7:$N$61,MATCH(8,入力用シート!$M$7:$M$61,0),3),"")</f>
        <v/>
      </c>
      <c r="E34" s="83"/>
      <c r="F34" s="83"/>
      <c r="G34" s="83"/>
      <c r="H34" s="83"/>
      <c r="I34" s="83" t="str">
        <f>IFERROR(INDEX(入力用シート!$C$7:$N$61,MATCH(8,入力用シート!$M$7:$M$61,0),1),"")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IFERROR(INDEX(入力用シート!$C$7:$N$61,MATCH(9,入力用シート!$M$7:$M$61,0),4),"")</f>
        <v/>
      </c>
      <c r="E36" s="80"/>
      <c r="F36" s="80"/>
      <c r="G36" s="80"/>
      <c r="H36" s="80"/>
      <c r="I36" s="80" t="str">
        <f>IFERROR(INDEX(入力用シート!$C$7:$N$61,MATCH(9,入力用シート!$M$7:$M$61,0),2),"")</f>
        <v/>
      </c>
      <c r="J36" s="80"/>
      <c r="K36" s="80"/>
      <c r="L36" s="80"/>
      <c r="M36" s="80"/>
      <c r="N36" s="81" t="str">
        <f>IFERROR(INDEX(入力用シート!$C$7:$N$61,MATCH(9,入力用シート!$M$7:$M$61,0),5),"")</f>
        <v/>
      </c>
      <c r="O36" s="81"/>
      <c r="P36" s="81" t="str">
        <f>IFERROR(INDEX(入力用シート!$C$7:$N$61,MATCH(9,入力用シート!$M$7:$M$61,0),6),"")&amp;""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IFERROR(INDEX(入力用シート!$C$7:$N$61,MATCH(9,入力用シート!$M$7:$M$61,0),3),"")</f>
        <v/>
      </c>
      <c r="E37" s="83"/>
      <c r="F37" s="83"/>
      <c r="G37" s="83"/>
      <c r="H37" s="83"/>
      <c r="I37" s="83" t="str">
        <f>IFERROR(INDEX(入力用シート!$C$7:$N$61,MATCH(9,入力用シート!$M$7:$M$61,0),1),"")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IFERROR(INDEX(入力用シート!$C$7:$N$61,MATCH(10,入力用シート!$M$7:$M$61,0),4),"")</f>
        <v/>
      </c>
      <c r="E39" s="80"/>
      <c r="F39" s="80"/>
      <c r="G39" s="80"/>
      <c r="H39" s="80"/>
      <c r="I39" s="80" t="str">
        <f>IFERROR(INDEX(入力用シート!$C$7:$N$61,MATCH(10,入力用シート!$M$7:$M$61,0),2),"")</f>
        <v/>
      </c>
      <c r="J39" s="80"/>
      <c r="K39" s="80"/>
      <c r="L39" s="80"/>
      <c r="M39" s="80"/>
      <c r="N39" s="81" t="str">
        <f>IFERROR(INDEX(入力用シート!$C$7:$N$61,MATCH(10,入力用シート!$M$7:$M$61,0),5),"")</f>
        <v/>
      </c>
      <c r="O39" s="81"/>
      <c r="P39" s="81" t="str">
        <f>IFERROR(INDEX(入力用シート!$C$7:$N$61,MATCH(10,入力用シート!$M$7:$M$61,0),6),"")&amp;""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IFERROR(INDEX(入力用シート!$C$7:$N$61,MATCH(10,入力用シート!$M$7:$M$61,0),3),"")</f>
        <v/>
      </c>
      <c r="E40" s="83"/>
      <c r="F40" s="83"/>
      <c r="G40" s="83"/>
      <c r="H40" s="83"/>
      <c r="I40" s="83" t="str">
        <f>IFERROR(INDEX(入力用シート!$C$7:$N$61,MATCH(10,入力用シート!$M$7:$M$61,0),1),"")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IFERROR(INDEX(入力用シート!$C$7:$N$61,MATCH(11,入力用シート!$M$7:$M$61,0),4),"")</f>
        <v/>
      </c>
      <c r="E42" s="80"/>
      <c r="F42" s="80"/>
      <c r="G42" s="80"/>
      <c r="H42" s="80"/>
      <c r="I42" s="80" t="str">
        <f>IFERROR(INDEX(入力用シート!$C$7:$N$61,MATCH(11,入力用シート!$M$7:$M$61,0),2),"")</f>
        <v/>
      </c>
      <c r="J42" s="80"/>
      <c r="K42" s="80"/>
      <c r="L42" s="80"/>
      <c r="M42" s="80"/>
      <c r="N42" s="81" t="str">
        <f>IFERROR(INDEX(入力用シート!$C$7:$N$61,MATCH(11,入力用シート!$M$7:$M$61,0),5),"")</f>
        <v/>
      </c>
      <c r="O42" s="81"/>
      <c r="P42" s="81" t="str">
        <f>IFERROR(INDEX(入力用シート!$C$7:$N$61,MATCH(11,入力用シート!$M$7:$M$61,0),6),"")&amp;""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IFERROR(INDEX(入力用シート!$C$7:$N$61,MATCH(11,入力用シート!$M$7:$M$61,0),3),"")</f>
        <v/>
      </c>
      <c r="E43" s="83"/>
      <c r="F43" s="83"/>
      <c r="G43" s="83"/>
      <c r="H43" s="83"/>
      <c r="I43" s="83" t="str">
        <f>IFERROR(INDEX(入力用シート!$C$7:$N$61,MATCH(11,入力用シート!$M$7:$M$61,0),1),"")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IFERROR(INDEX(入力用シート!$C$7:$N$61,MATCH(12,入力用シート!$M$7:$M$61,0),4),"")</f>
        <v/>
      </c>
      <c r="E45" s="80"/>
      <c r="F45" s="80"/>
      <c r="G45" s="80"/>
      <c r="H45" s="80"/>
      <c r="I45" s="80" t="str">
        <f>IFERROR(INDEX(入力用シート!$C$7:$N$61,MATCH(12,入力用シート!$M$7:$M$61,0),2),"")</f>
        <v/>
      </c>
      <c r="J45" s="80"/>
      <c r="K45" s="80"/>
      <c r="L45" s="80"/>
      <c r="M45" s="80"/>
      <c r="N45" s="81" t="str">
        <f>IFERROR(INDEX(入力用シート!$C$7:$N$61,MATCH(12,入力用シート!$M$7:$M$61,0),5),"")</f>
        <v/>
      </c>
      <c r="O45" s="81"/>
      <c r="P45" s="81" t="str">
        <f>IFERROR(INDEX(入力用シート!$C$7:$N$61,MATCH(12,入力用シート!$M$7:$M$61,0),6),"")&amp;""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IFERROR(INDEX(入力用シート!$C$7:$N$61,MATCH(12,入力用シート!$M$7:$M$61,0),3),"")</f>
        <v/>
      </c>
      <c r="E46" s="83"/>
      <c r="F46" s="83"/>
      <c r="G46" s="83"/>
      <c r="H46" s="83"/>
      <c r="I46" s="83" t="str">
        <f>IFERROR(INDEX(入力用シート!$C$7:$N$61,MATCH(12,入力用シート!$M$7:$M$61,0),1),"")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IFERROR(INDEX(入力用シート!$C$7:$N$61,MATCH(13,入力用シート!$M$7:$M$61,0),4),"")</f>
        <v/>
      </c>
      <c r="E48" s="80"/>
      <c r="F48" s="80"/>
      <c r="G48" s="80"/>
      <c r="H48" s="80"/>
      <c r="I48" s="80" t="str">
        <f>IFERROR(INDEX(入力用シート!$C$7:$N$61,MATCH(13,入力用シート!$M$7:$M$61,0),2),"")</f>
        <v/>
      </c>
      <c r="J48" s="80"/>
      <c r="K48" s="80"/>
      <c r="L48" s="80"/>
      <c r="M48" s="80"/>
      <c r="N48" s="81" t="str">
        <f>IFERROR(INDEX(入力用シート!$C$7:$N$61,MATCH(13,入力用シート!$M$7:$M$61,0),5),"")</f>
        <v/>
      </c>
      <c r="O48" s="81"/>
      <c r="P48" s="81" t="str">
        <f>IFERROR(INDEX(入力用シート!$C$7:$N$61,MATCH(13,入力用シート!$M$7:$M$61,0),6),"")&amp;""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IFERROR(INDEX(入力用シート!$C$7:$N$61,MATCH(13,入力用シート!$M$7:$M$61,0),3),"")</f>
        <v/>
      </c>
      <c r="E49" s="83"/>
      <c r="F49" s="83"/>
      <c r="G49" s="83"/>
      <c r="H49" s="83"/>
      <c r="I49" s="83" t="str">
        <f>IFERROR(INDEX(入力用シート!$C$7:$N$61,MATCH(13,入力用シート!$M$7:$M$61,0),1),"")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IFERROR(INDEX(入力用シート!$C$7:$N$61,MATCH(14,入力用シート!$M$7:$M$61,0),4),"")</f>
        <v/>
      </c>
      <c r="E51" s="80"/>
      <c r="F51" s="80"/>
      <c r="G51" s="80"/>
      <c r="H51" s="80"/>
      <c r="I51" s="80" t="str">
        <f>IFERROR(INDEX(入力用シート!$C$7:$N$61,MATCH(14,入力用シート!$M$7:$M$61,0),2),"")</f>
        <v/>
      </c>
      <c r="J51" s="80"/>
      <c r="K51" s="80"/>
      <c r="L51" s="80"/>
      <c r="M51" s="80"/>
      <c r="N51" s="81" t="str">
        <f>IFERROR(INDEX(入力用シート!$C$7:$N$61,MATCH(14,入力用シート!$M$7:$M$61,0),5),"")</f>
        <v/>
      </c>
      <c r="O51" s="81"/>
      <c r="P51" s="81" t="str">
        <f>IFERROR(INDEX(入力用シート!$C$7:$N$61,MATCH(14,入力用シート!$M$7:$M$61,0),6),"")&amp;""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IFERROR(INDEX(入力用シート!$C$7:$N$61,MATCH(14,入力用シート!$M$7:$M$61,0),3),"")</f>
        <v/>
      </c>
      <c r="E52" s="83"/>
      <c r="F52" s="83"/>
      <c r="G52" s="83"/>
      <c r="H52" s="83"/>
      <c r="I52" s="83" t="str">
        <f>IFERROR(INDEX(入力用シート!$C$7:$N$61,MATCH(14,入力用シート!$M$7:$M$61,0),1),"")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IFERROR(INDEX(入力用シート!$C$7:$N$61,MATCH(15,入力用シート!$M$7:$M$61,0),4),"")</f>
        <v/>
      </c>
      <c r="E54" s="80"/>
      <c r="F54" s="80"/>
      <c r="G54" s="80"/>
      <c r="H54" s="80"/>
      <c r="I54" s="80" t="str">
        <f>IFERROR(INDEX(入力用シート!$C$7:$N$61,MATCH(15,入力用シート!$M$7:$M$61,0),2),"")</f>
        <v/>
      </c>
      <c r="J54" s="80"/>
      <c r="K54" s="80"/>
      <c r="L54" s="80"/>
      <c r="M54" s="80"/>
      <c r="N54" s="81" t="str">
        <f>IFERROR(INDEX(入力用シート!$C$7:$N$61,MATCH(15,入力用シート!$M$7:$M$61,0),5),"")</f>
        <v/>
      </c>
      <c r="O54" s="81"/>
      <c r="P54" s="81" t="str">
        <f>IFERROR(INDEX(入力用シート!$C$7:$N$61,MATCH(15,入力用シート!$M$7:$M$61,0),6),"")&amp;""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IFERROR(INDEX(入力用シート!$C$7:$N$61,MATCH(15,入力用シート!$M$7:$M$61,0),3),"")</f>
        <v/>
      </c>
      <c r="E55" s="83"/>
      <c r="F55" s="83"/>
      <c r="G55" s="83"/>
      <c r="H55" s="83"/>
      <c r="I55" s="83" t="str">
        <f>IFERROR(INDEX(入力用シート!$C$7:$N$61,MATCH(15,入力用シート!$M$7:$M$61,0),1),"")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W59"/>
  <sheetViews>
    <sheetView view="pageBreakPreview" zoomScaleNormal="100" zoomScaleSheetLayoutView="100" workbookViewId="0">
      <selection activeCell="P12" sqref="P12:U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/>
      <c r="O5" s="87"/>
      <c r="P5" s="81" t="s">
        <v>6</v>
      </c>
      <c r="Q5" s="81"/>
      <c r="R5" s="85" t="s">
        <v>51</v>
      </c>
      <c r="S5" s="87"/>
      <c r="T5" s="81" t="s">
        <v>7</v>
      </c>
      <c r="U5" s="81"/>
      <c r="V5" s="85"/>
      <c r="W5" s="87"/>
    </row>
    <row r="6" spans="2:23" ht="9" customHeight="1" x14ac:dyDescent="0.15"/>
    <row r="7" spans="2:23" ht="13.5" customHeight="1" x14ac:dyDescent="0.15">
      <c r="B7" s="81" t="s">
        <v>52</v>
      </c>
      <c r="C7" s="81"/>
      <c r="D7" s="82"/>
      <c r="E7" s="82"/>
      <c r="F7" s="82"/>
      <c r="G7" s="82"/>
      <c r="J7" s="81" t="s">
        <v>44</v>
      </c>
      <c r="K7" s="81"/>
      <c r="L7" s="85" t="s">
        <v>51</v>
      </c>
      <c r="M7" s="86"/>
      <c r="N7" s="86"/>
      <c r="O7" s="87"/>
      <c r="R7" s="81" t="s">
        <v>66</v>
      </c>
      <c r="S7" s="81"/>
      <c r="T7" s="82"/>
      <c r="U7" s="82"/>
      <c r="V7" s="82"/>
      <c r="W7" s="82"/>
    </row>
    <row r="8" spans="2:23" ht="13.5" customHeight="1" x14ac:dyDescent="0.15">
      <c r="B8" s="81" t="s">
        <v>67</v>
      </c>
      <c r="C8" s="81"/>
      <c r="D8" s="82"/>
      <c r="E8" s="82"/>
      <c r="F8" s="82"/>
      <c r="G8" s="82"/>
      <c r="J8" s="81" t="s">
        <v>68</v>
      </c>
      <c r="K8" s="81"/>
      <c r="L8" s="82"/>
      <c r="M8" s="82"/>
      <c r="N8" s="82"/>
      <c r="O8" s="82"/>
      <c r="R8" s="81" t="s">
        <v>58</v>
      </c>
      <c r="S8" s="81"/>
      <c r="T8" s="85"/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48</v>
      </c>
      <c r="E10" s="80"/>
      <c r="F10" s="80"/>
      <c r="G10" s="80"/>
      <c r="H10" s="80"/>
      <c r="I10" s="80" t="s">
        <v>48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69</v>
      </c>
      <c r="C12" s="79"/>
      <c r="D12" s="80" t="str">
        <f>IFERROR(INDEX(入力用シート!$C$66:$N$105,MATCH(1,入力用シート!$M$66:$M$105,0),4),"")</f>
        <v/>
      </c>
      <c r="E12" s="80"/>
      <c r="F12" s="80"/>
      <c r="G12" s="80"/>
      <c r="H12" s="80"/>
      <c r="I12" s="80" t="str">
        <f>IFERROR(INDEX(入力用シート!$C$66:$N$105,MATCH(1,入力用シート!$M$66:$M$105,0),2),"")</f>
        <v/>
      </c>
      <c r="J12" s="80"/>
      <c r="K12" s="80"/>
      <c r="L12" s="80"/>
      <c r="M12" s="80"/>
      <c r="N12" s="81" t="str">
        <f>IFERROR(INDEX(入力用シート!$C$66:$N$105,MATCH(1,入力用シート!$M$66:$M$105,0),5),"")</f>
        <v/>
      </c>
      <c r="O12" s="81"/>
      <c r="P12" s="112" t="str">
        <f>IFERROR(INDEX(入力用シート!$C$66:$N$105,MATCH(1,入力用シート!$M$66:$M$105,0),6),"")&amp;""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IFERROR(INDEX(入力用シート!$C$66:$N$105,MATCH(1,入力用シート!$M$66:$M$105,0),3),"")</f>
        <v/>
      </c>
      <c r="E13" s="83"/>
      <c r="F13" s="83"/>
      <c r="G13" s="83"/>
      <c r="H13" s="83"/>
      <c r="I13" s="83" t="str">
        <f>IFERROR(INDEX(入力用シート!$C$66:$N$105,MATCH(1,入力用シート!$M$66:$M$105,0),1),"")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IFERROR(INDEX(入力用シート!$C$66:$N$105,MATCH(2,入力用シート!$M$66:$M$105,0),4),"")</f>
        <v/>
      </c>
      <c r="E15" s="80"/>
      <c r="F15" s="80"/>
      <c r="G15" s="80"/>
      <c r="H15" s="80"/>
      <c r="I15" s="80" t="str">
        <f>IFERROR(INDEX(入力用シート!$C$66:$N$105,MATCH(2,入力用シート!$M$66:$M$105,0),2),"")</f>
        <v/>
      </c>
      <c r="J15" s="80"/>
      <c r="K15" s="80"/>
      <c r="L15" s="80"/>
      <c r="M15" s="80"/>
      <c r="N15" s="81" t="str">
        <f>IFERROR(INDEX(入力用シート!$C$66:$N$105,MATCH(2,入力用シート!$M$66:$M$105,0),5),"")</f>
        <v/>
      </c>
      <c r="O15" s="81"/>
      <c r="P15" s="112" t="str">
        <f>IFERROR(INDEX(入力用シート!$C$66:$N$105,MATCH(2,入力用シート!$M$66:$M$105,0),6),"")&amp;""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IFERROR(INDEX(入力用シート!$C$66:$N$105,MATCH(2,入力用シート!$M$66:$M$105,0),3),"")</f>
        <v/>
      </c>
      <c r="E16" s="83"/>
      <c r="F16" s="83"/>
      <c r="G16" s="83"/>
      <c r="H16" s="83"/>
      <c r="I16" s="83" t="str">
        <f>IFERROR(INDEX(入力用シート!$C$66:$N$105,MATCH(2,入力用シート!$M$66:$M$105,0),1),"")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IFERROR(INDEX(入力用シート!$C$66:$N$105,MATCH(3,入力用シート!$M$66:$M$105,0),4),"")</f>
        <v/>
      </c>
      <c r="E18" s="80"/>
      <c r="F18" s="80"/>
      <c r="G18" s="80"/>
      <c r="H18" s="80"/>
      <c r="I18" s="80" t="str">
        <f>IFERROR(INDEX(入力用シート!$C$66:$N$105,MATCH(3,入力用シート!$M$66:$M$105,0),2),"")</f>
        <v/>
      </c>
      <c r="J18" s="80"/>
      <c r="K18" s="80"/>
      <c r="L18" s="80"/>
      <c r="M18" s="80"/>
      <c r="N18" s="81" t="str">
        <f>IFERROR(INDEX(入力用シート!$C$66:$N$105,MATCH(3,入力用シート!$M$66:$M$105,0),5),"")</f>
        <v/>
      </c>
      <c r="O18" s="81"/>
      <c r="P18" s="112" t="str">
        <f>IFERROR(INDEX(入力用シート!$C$66:$N$105,MATCH(3,入力用シート!$M$66:$M$105,0),6),"")&amp;""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IFERROR(INDEX(入力用シート!$C$66:$N$105,MATCH(3,入力用シート!$M$66:$M$105,0),3),"")</f>
        <v/>
      </c>
      <c r="E19" s="83"/>
      <c r="F19" s="83"/>
      <c r="G19" s="83"/>
      <c r="H19" s="83"/>
      <c r="I19" s="83" t="str">
        <f>IFERROR(INDEX(入力用シート!$C$66:$N$105,MATCH(3,入力用シート!$M$66:$M$105,0),1),"")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IFERROR(INDEX(入力用シート!$C$66:$N$105,MATCH(4,入力用シート!$M$66:$M$105,0),4),"")</f>
        <v/>
      </c>
      <c r="E21" s="80"/>
      <c r="F21" s="80"/>
      <c r="G21" s="80"/>
      <c r="H21" s="80"/>
      <c r="I21" s="80" t="str">
        <f>IFERROR(INDEX(入力用シート!$C$66:$N$105,MATCH(4,入力用シート!$M$66:$M$105,0),2),"")</f>
        <v/>
      </c>
      <c r="J21" s="80"/>
      <c r="K21" s="80"/>
      <c r="L21" s="80"/>
      <c r="M21" s="80"/>
      <c r="N21" s="81" t="str">
        <f>IFERROR(INDEX(入力用シート!$C$66:$N$105,MATCH(4,入力用シート!$M$66:$M$105,0),5),"")</f>
        <v/>
      </c>
      <c r="O21" s="81"/>
      <c r="P21" s="112" t="str">
        <f>IFERROR(INDEX(入力用シート!$C$66:$N$105,MATCH(4,入力用シート!$M$66:$M$105,0),6),"")&amp;""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IFERROR(INDEX(入力用シート!$C$66:$N$105,MATCH(4,入力用シート!$M$66:$M$105,0),3),"")</f>
        <v/>
      </c>
      <c r="E22" s="83"/>
      <c r="F22" s="83"/>
      <c r="G22" s="83"/>
      <c r="H22" s="83"/>
      <c r="I22" s="83" t="str">
        <f>IFERROR(INDEX(入力用シート!$C$66:$N$105,MATCH(4,入力用シート!$M$66:$M$105,0),1),"")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IFERROR(INDEX(入力用シート!$C$66:$N$105,MATCH(5,入力用シート!$M$66:$M$105,0),4),"")</f>
        <v/>
      </c>
      <c r="E24" s="80"/>
      <c r="F24" s="80"/>
      <c r="G24" s="80"/>
      <c r="H24" s="80"/>
      <c r="I24" s="80" t="str">
        <f>IFERROR(INDEX(入力用シート!$C$66:$N$105,MATCH(5,入力用シート!$M$66:$M$105,0),2),"")</f>
        <v/>
      </c>
      <c r="J24" s="80"/>
      <c r="K24" s="80"/>
      <c r="L24" s="80"/>
      <c r="M24" s="80"/>
      <c r="N24" s="81" t="str">
        <f>IFERROR(INDEX(入力用シート!$C$66:$N$105,MATCH(5,入力用シート!$M$66:$M$105,0),5),"")</f>
        <v/>
      </c>
      <c r="O24" s="81"/>
      <c r="P24" s="112" t="str">
        <f>IFERROR(INDEX(入力用シート!$C$66:$N$105,MATCH(5,入力用シート!$M$66:$M$105,0),6),"")&amp;""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IFERROR(INDEX(入力用シート!$C$66:$N$105,MATCH(5,入力用シート!$M$66:$M$105,0),3),"")</f>
        <v/>
      </c>
      <c r="E25" s="83"/>
      <c r="F25" s="83"/>
      <c r="G25" s="83"/>
      <c r="H25" s="83"/>
      <c r="I25" s="83" t="str">
        <f>IFERROR(INDEX(入力用シート!$C$66:$N$105,MATCH(5,入力用シート!$M$66:$M$105,0),1),"")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IFERROR(INDEX(入力用シート!$C$66:$N$105,MATCH(6,入力用シート!$M$66:$M$105,0),4),"")</f>
        <v/>
      </c>
      <c r="E27" s="80"/>
      <c r="F27" s="80"/>
      <c r="G27" s="80"/>
      <c r="H27" s="80"/>
      <c r="I27" s="80" t="str">
        <f>IFERROR(INDEX(入力用シート!$C$66:$N$105,MATCH(6,入力用シート!$M$66:$M$105,0),2),"")</f>
        <v/>
      </c>
      <c r="J27" s="80"/>
      <c r="K27" s="80"/>
      <c r="L27" s="80"/>
      <c r="M27" s="80"/>
      <c r="N27" s="81" t="str">
        <f>IFERROR(INDEX(入力用シート!$C$66:$N$105,MATCH(6,入力用シート!$M$66:$M$105,0),5),"")</f>
        <v/>
      </c>
      <c r="O27" s="81"/>
      <c r="P27" s="112" t="str">
        <f>IFERROR(INDEX(入力用シート!$C$66:$N$105,MATCH(6,入力用シート!$M$66:$M$105,0),6),"")&amp;""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IFERROR(INDEX(入力用シート!$C$66:$N$105,MATCH(6,入力用シート!$M$66:$M$105,0),3),"")</f>
        <v/>
      </c>
      <c r="E28" s="83"/>
      <c r="F28" s="83"/>
      <c r="G28" s="83"/>
      <c r="H28" s="83"/>
      <c r="I28" s="83" t="str">
        <f>IFERROR(INDEX(入力用シート!$C$66:$N$105,MATCH(6,入力用シート!$M$66:$M$105,0),1),"")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IFERROR(INDEX(入力用シート!$C$66:$N$105,MATCH(7,入力用シート!$M$66:$M$105,0),4),"")</f>
        <v/>
      </c>
      <c r="E30" s="80"/>
      <c r="F30" s="80"/>
      <c r="G30" s="80"/>
      <c r="H30" s="80"/>
      <c r="I30" s="80" t="str">
        <f>IFERROR(INDEX(入力用シート!$C$66:$N$105,MATCH(7,入力用シート!$M$66:$M$105,0),2),"")</f>
        <v/>
      </c>
      <c r="J30" s="80"/>
      <c r="K30" s="80"/>
      <c r="L30" s="80"/>
      <c r="M30" s="80"/>
      <c r="N30" s="81" t="str">
        <f>IFERROR(INDEX(入力用シート!$C$66:$N$105,MATCH(7,入力用シート!$M$66:$M$105,0),5),"")</f>
        <v/>
      </c>
      <c r="O30" s="81"/>
      <c r="P30" s="113" t="str">
        <f>IFERROR(INDEX(入力用シート!$C$66:$N$105,MATCH(7,入力用シート!$M$66:$M$105,0),6),"")&amp;""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IFERROR(INDEX(入力用シート!$C$66:$N$105,MATCH(7,入力用シート!$M$66:$M$105,0),3),"")</f>
        <v/>
      </c>
      <c r="E31" s="83"/>
      <c r="F31" s="83"/>
      <c r="G31" s="83"/>
      <c r="H31" s="83"/>
      <c r="I31" s="83" t="str">
        <f>IFERROR(INDEX(入力用シート!$C$66:$N$105,MATCH(7,入力用シート!$M$66:$M$105,0),1),"")</f>
        <v/>
      </c>
      <c r="J31" s="83"/>
      <c r="K31" s="83"/>
      <c r="L31" s="83"/>
      <c r="M31" s="83"/>
      <c r="N31" s="81"/>
      <c r="O31" s="81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IFERROR(INDEX(入力用シート!$C$66:$N$105,MATCH(8,入力用シート!$M$66:$M$105,0),4),"")</f>
        <v/>
      </c>
      <c r="E33" s="80"/>
      <c r="F33" s="80"/>
      <c r="G33" s="80"/>
      <c r="H33" s="80"/>
      <c r="I33" s="80" t="str">
        <f>IFERROR(INDEX(入力用シート!$C$66:$N$105,MATCH(8,入力用シート!$M$66:$M$105,0),2),"")</f>
        <v/>
      </c>
      <c r="J33" s="80"/>
      <c r="K33" s="80"/>
      <c r="L33" s="80"/>
      <c r="M33" s="80"/>
      <c r="N33" s="81" t="str">
        <f>IFERROR(INDEX(入力用シート!$C$66:$N$105,MATCH(8,入力用シート!$M$66:$M$105,0),5),"")</f>
        <v/>
      </c>
      <c r="O33" s="81"/>
      <c r="P33" s="112" t="str">
        <f>IFERROR(INDEX(入力用シート!$C$66:$N$105,MATCH(8,入力用シート!$M$66:$M$105,0),6),"")&amp;""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IFERROR(INDEX(入力用シート!$C$66:$N$105,MATCH(8,入力用シート!$M$66:$M$105,0),3),"")</f>
        <v/>
      </c>
      <c r="E34" s="83"/>
      <c r="F34" s="83"/>
      <c r="G34" s="83"/>
      <c r="H34" s="83"/>
      <c r="I34" s="83" t="str">
        <f>IFERROR(INDEX(入力用シート!$C$66:$N$105,MATCH(8,入力用シート!$M$66:$M$105,0),1),"")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IFERROR(INDEX(入力用シート!$C$66:$N$105,MATCH(9,入力用シート!$M$66:$M$105,0),4),"")</f>
        <v/>
      </c>
      <c r="E36" s="80"/>
      <c r="F36" s="80"/>
      <c r="G36" s="80"/>
      <c r="H36" s="80"/>
      <c r="I36" s="80" t="str">
        <f>IFERROR(INDEX(入力用シート!$C$66:$N$105,MATCH(9,入力用シート!$M$66:$M$105,0),2),"")</f>
        <v/>
      </c>
      <c r="J36" s="80"/>
      <c r="K36" s="80"/>
      <c r="L36" s="80"/>
      <c r="M36" s="80"/>
      <c r="N36" s="81" t="str">
        <f>IFERROR(INDEX(入力用シート!$C$66:$N$105,MATCH(9,入力用シート!$M$66:$M$105,0),5),"")</f>
        <v/>
      </c>
      <c r="O36" s="81"/>
      <c r="P36" s="81" t="str">
        <f>IFERROR(INDEX(入力用シート!$C$66:$N$105,MATCH(9,入力用シート!$M$66:$M$105,0),6),"")&amp;""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IFERROR(INDEX(入力用シート!$C$66:$N$105,MATCH(9,入力用シート!$M$66:$M$105,0),3),"")</f>
        <v/>
      </c>
      <c r="E37" s="83"/>
      <c r="F37" s="83"/>
      <c r="G37" s="83"/>
      <c r="H37" s="83"/>
      <c r="I37" s="83" t="str">
        <f>IFERROR(INDEX(入力用シート!$C$66:$N$105,MATCH(9,入力用シート!$M$66:$M$105,0),1),"")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IFERROR(INDEX(入力用シート!$C$66:$N$105,MATCH(10,入力用シート!$M$66:$M$105,0),4),"")</f>
        <v/>
      </c>
      <c r="E39" s="80"/>
      <c r="F39" s="80"/>
      <c r="G39" s="80"/>
      <c r="H39" s="80"/>
      <c r="I39" s="80" t="str">
        <f>IFERROR(INDEX(入力用シート!$C$66:$N$105,MATCH(10,入力用シート!$M$66:$M$105,0),2),"")</f>
        <v/>
      </c>
      <c r="J39" s="80"/>
      <c r="K39" s="80"/>
      <c r="L39" s="80"/>
      <c r="M39" s="80"/>
      <c r="N39" s="81" t="str">
        <f>IFERROR(INDEX(入力用シート!$C$66:$N$105,MATCH(10,入力用シート!$M$66:$M$105,0),5),"")</f>
        <v/>
      </c>
      <c r="O39" s="81"/>
      <c r="P39" s="81" t="str">
        <f>IFERROR(INDEX(入力用シート!$C$66:$N$105,MATCH(10,入力用シート!$M$66:$M$105,0),6),"")&amp;""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IFERROR(INDEX(入力用シート!$C$66:$N$105,MATCH(10,入力用シート!$M$66:$M$105,0),3),"")</f>
        <v/>
      </c>
      <c r="E40" s="83"/>
      <c r="F40" s="83"/>
      <c r="G40" s="83"/>
      <c r="H40" s="83"/>
      <c r="I40" s="83" t="str">
        <f>IFERROR(INDEX(入力用シート!$C$66:$N$105,MATCH(10,入力用シート!$M$66:$M$105,0),1),"")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IFERROR(INDEX(入力用シート!$C$66:$N$105,MATCH(11,入力用シート!$M$66:$M$105,0),4),"")</f>
        <v/>
      </c>
      <c r="E42" s="80"/>
      <c r="F42" s="80"/>
      <c r="G42" s="80"/>
      <c r="H42" s="80"/>
      <c r="I42" s="80" t="str">
        <f>IFERROR(INDEX(入力用シート!$C$66:$N$105,MATCH(11,入力用シート!$M$66:$M$105,0),2),"")</f>
        <v/>
      </c>
      <c r="J42" s="80"/>
      <c r="K42" s="80"/>
      <c r="L42" s="80"/>
      <c r="M42" s="80"/>
      <c r="N42" s="81" t="str">
        <f>IFERROR(INDEX(入力用シート!$C$66:$N$105,MATCH(11,入力用シート!$M$66:$M$105,0),5),"")</f>
        <v/>
      </c>
      <c r="O42" s="81"/>
      <c r="P42" s="81" t="str">
        <f>IFERROR(INDEX(入力用シート!$C$66:$N$105,MATCH(11,入力用シート!$M$66:$M$105,0),6),"")&amp;""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IFERROR(INDEX(入力用シート!$C$66:$N$105,MATCH(11,入力用シート!$M$66:$M$105,0),3),"")</f>
        <v/>
      </c>
      <c r="E43" s="83"/>
      <c r="F43" s="83"/>
      <c r="G43" s="83"/>
      <c r="H43" s="83"/>
      <c r="I43" s="83" t="str">
        <f>IFERROR(INDEX(入力用シート!$C$66:$N$105,MATCH(11,入力用シート!$M$66:$M$105,0),1),"")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IFERROR(INDEX(入力用シート!$C$66:$N$105,MATCH(12,入力用シート!$M$66:$M$105,0),4),"")</f>
        <v/>
      </c>
      <c r="E45" s="80"/>
      <c r="F45" s="80"/>
      <c r="G45" s="80"/>
      <c r="H45" s="80"/>
      <c r="I45" s="80" t="str">
        <f>IFERROR(INDEX(入力用シート!$C$66:$N$105,MATCH(12,入力用シート!$M$66:$M$105,0),2),"")</f>
        <v/>
      </c>
      <c r="J45" s="80"/>
      <c r="K45" s="80"/>
      <c r="L45" s="80"/>
      <c r="M45" s="80"/>
      <c r="N45" s="81" t="str">
        <f>IFERROR(INDEX(入力用シート!$C$66:$N$105,MATCH(12,入力用シート!$M$66:$M$105,0),5),"")</f>
        <v/>
      </c>
      <c r="O45" s="81"/>
      <c r="P45" s="81" t="str">
        <f>IFERROR(INDEX(入力用シート!$C$66:$N$105,MATCH(12,入力用シート!$M$66:$M$105,0),6),"")&amp;""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IFERROR(INDEX(入力用シート!$C$66:$N$105,MATCH(12,入力用シート!$M$66:$M$105,0),3),"")</f>
        <v/>
      </c>
      <c r="E46" s="83"/>
      <c r="F46" s="83"/>
      <c r="G46" s="83"/>
      <c r="H46" s="83"/>
      <c r="I46" s="83" t="str">
        <f>IFERROR(INDEX(入力用シート!$C$66:$N$105,MATCH(12,入力用シート!$M$66:$M$105,0),1),"")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IFERROR(INDEX(入力用シート!$C$66:$N$105,MATCH(13,入力用シート!$M$66:$M$105,0),4),"")</f>
        <v/>
      </c>
      <c r="E48" s="80"/>
      <c r="F48" s="80"/>
      <c r="G48" s="80"/>
      <c r="H48" s="80"/>
      <c r="I48" s="80" t="str">
        <f>IFERROR(INDEX(入力用シート!$C$66:$N$105,MATCH(13,入力用シート!$M$66:$M$105,0),2),"")</f>
        <v/>
      </c>
      <c r="J48" s="80"/>
      <c r="K48" s="80"/>
      <c r="L48" s="80"/>
      <c r="M48" s="80"/>
      <c r="N48" s="81" t="str">
        <f>IFERROR(INDEX(入力用シート!$C$66:$N$105,MATCH(13,入力用シート!$M$66:$M$105,0),5),"")</f>
        <v/>
      </c>
      <c r="O48" s="81"/>
      <c r="P48" s="81" t="str">
        <f>IFERROR(INDEX(入力用シート!$C$66:$N$105,MATCH(13,入力用シート!$M$66:$M$105,0),6),"")&amp;""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IFERROR(INDEX(入力用シート!$C$66:$N$105,MATCH(13,入力用シート!$M$66:$M$105,0),3),"")</f>
        <v/>
      </c>
      <c r="E49" s="83"/>
      <c r="F49" s="83"/>
      <c r="G49" s="83"/>
      <c r="H49" s="83"/>
      <c r="I49" s="83" t="str">
        <f>IFERROR(INDEX(入力用シート!$C$66:$N$105,MATCH(13,入力用シート!$M$66:$M$105,0),1),"")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IFERROR(INDEX(入力用シート!$C$66:$N$105,MATCH(14,入力用シート!$M$66:$M$105,0),4),"")</f>
        <v/>
      </c>
      <c r="E51" s="80"/>
      <c r="F51" s="80"/>
      <c r="G51" s="80"/>
      <c r="H51" s="80"/>
      <c r="I51" s="80" t="str">
        <f>IFERROR(INDEX(入力用シート!$C$66:$N$105,MATCH(14,入力用シート!$M$66:$M$105,0),2),"")</f>
        <v/>
      </c>
      <c r="J51" s="80"/>
      <c r="K51" s="80"/>
      <c r="L51" s="80"/>
      <c r="M51" s="80"/>
      <c r="N51" s="81" t="str">
        <f>IFERROR(INDEX(入力用シート!$C$66:$N$105,MATCH(14,入力用シート!$M$66:$M$105,0),5),"")</f>
        <v/>
      </c>
      <c r="O51" s="81"/>
      <c r="P51" s="81" t="str">
        <f>IFERROR(INDEX(入力用シート!$C$66:$N$105,MATCH(14,入力用シート!$M$66:$M$105,0),6),"")&amp;""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IFERROR(INDEX(入力用シート!$C$66:$N$105,MATCH(14,入力用シート!$M$66:$M$105,0),3),"")</f>
        <v/>
      </c>
      <c r="E52" s="83"/>
      <c r="F52" s="83"/>
      <c r="G52" s="83"/>
      <c r="H52" s="83"/>
      <c r="I52" s="83" t="str">
        <f>IFERROR(INDEX(入力用シート!$C$66:$N$105,MATCH(14,入力用シート!$M$66:$M$105,0),1),"")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IFERROR(INDEX(入力用シート!$C$66:$N$105,MATCH(15,入力用シート!$M$66:$M$105,0),4),"")</f>
        <v/>
      </c>
      <c r="E54" s="80"/>
      <c r="F54" s="80"/>
      <c r="G54" s="80"/>
      <c r="H54" s="80"/>
      <c r="I54" s="80" t="str">
        <f>IFERROR(INDEX(入力用シート!$C$66:$N$105,MATCH(15,入力用シート!$M$66:$M$105,0),2),"")</f>
        <v/>
      </c>
      <c r="J54" s="80"/>
      <c r="K54" s="80"/>
      <c r="L54" s="80"/>
      <c r="M54" s="80"/>
      <c r="N54" s="81" t="str">
        <f>IFERROR(INDEX(入力用シート!$C$66:$N$105,MATCH(15,入力用シート!$M$66:$M$105,0),5),"")</f>
        <v/>
      </c>
      <c r="O54" s="81"/>
      <c r="P54" s="81" t="str">
        <f>IFERROR(INDEX(入力用シート!$C$66:$N$105,MATCH(15,入力用シート!$M$66:$M$105,0),6),"")&amp;""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IFERROR(INDEX(入力用シート!$C$66:$N$105,MATCH(15,入力用シート!$M$66:$M$105,0),3),"")</f>
        <v/>
      </c>
      <c r="E55" s="83"/>
      <c r="F55" s="83"/>
      <c r="G55" s="83"/>
      <c r="H55" s="83"/>
      <c r="I55" s="83" t="str">
        <f>IFERROR(INDEX(入力用シート!$C$66:$N$105,MATCH(15,入力用シート!$M$66:$M$105,0),1),"")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20E-8EEC-4301-ABA9-B037331F7A52}">
  <dimension ref="B1:W59"/>
  <sheetViews>
    <sheetView view="pageBreakPreview" topLeftCell="A3" zoomScale="175" zoomScaleNormal="100" zoomScaleSheetLayoutView="175" workbookViewId="0">
      <selection activeCell="V12" sqref="V12:W14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68" t="s">
        <v>3</v>
      </c>
      <c r="L5" s="81" t="s">
        <v>4</v>
      </c>
      <c r="M5" s="81"/>
      <c r="N5" s="85" t="s">
        <v>5</v>
      </c>
      <c r="O5" s="87"/>
      <c r="P5" s="81" t="s">
        <v>6</v>
      </c>
      <c r="Q5" s="81"/>
      <c r="R5" s="85"/>
      <c r="S5" s="87"/>
      <c r="T5" s="81" t="s">
        <v>7</v>
      </c>
      <c r="U5" s="81"/>
      <c r="V5" s="85"/>
      <c r="W5" s="87"/>
    </row>
    <row r="6" spans="2:23" ht="9" customHeight="1" x14ac:dyDescent="0.15"/>
    <row r="7" spans="2:23" ht="13.5" customHeight="1" x14ac:dyDescent="0.15">
      <c r="B7" s="81" t="s">
        <v>8</v>
      </c>
      <c r="C7" s="81"/>
      <c r="D7" s="82"/>
      <c r="E7" s="82"/>
      <c r="F7" s="82"/>
      <c r="G7" s="82"/>
      <c r="J7" s="81" t="s">
        <v>9</v>
      </c>
      <c r="K7" s="81"/>
      <c r="L7" s="82"/>
      <c r="M7" s="82"/>
      <c r="N7" s="82"/>
      <c r="O7" s="82"/>
      <c r="R7" s="81" t="s">
        <v>10</v>
      </c>
      <c r="S7" s="81"/>
      <c r="T7" s="82"/>
      <c r="U7" s="82"/>
      <c r="V7" s="82"/>
      <c r="W7" s="82"/>
    </row>
    <row r="8" spans="2:23" ht="13.5" customHeight="1" x14ac:dyDescent="0.15">
      <c r="B8" s="81" t="s">
        <v>11</v>
      </c>
      <c r="C8" s="81"/>
      <c r="D8" s="82"/>
      <c r="E8" s="82"/>
      <c r="F8" s="82"/>
      <c r="G8" s="82"/>
      <c r="J8" s="81" t="s">
        <v>13</v>
      </c>
      <c r="K8" s="81"/>
      <c r="L8" s="85" t="s">
        <v>5</v>
      </c>
      <c r="M8" s="86"/>
      <c r="N8" s="86"/>
      <c r="O8" s="87"/>
      <c r="R8" s="81" t="s">
        <v>14</v>
      </c>
      <c r="S8" s="81"/>
      <c r="T8" s="85"/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16</v>
      </c>
      <c r="E10" s="80"/>
      <c r="F10" s="80"/>
      <c r="G10" s="80"/>
      <c r="H10" s="80"/>
      <c r="I10" s="80" t="s">
        <v>16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23</v>
      </c>
      <c r="C12" s="79"/>
      <c r="D12" s="80" t="str">
        <f>IFERROR(INDEX(入力用シート!$C$7:$N$105,MATCH(1,入力用シート!$N$7:$N$105,0),4),"")</f>
        <v/>
      </c>
      <c r="E12" s="80"/>
      <c r="F12" s="80"/>
      <c r="G12" s="80"/>
      <c r="H12" s="80"/>
      <c r="I12" s="80" t="str">
        <f>IFERROR(INDEX(入力用シート!$C$7:$N$105,MATCH(1,入力用シート!$N$7:$N$105,0),2),"")</f>
        <v/>
      </c>
      <c r="J12" s="80"/>
      <c r="K12" s="80"/>
      <c r="L12" s="80"/>
      <c r="M12" s="80"/>
      <c r="N12" s="81" t="str">
        <f>IFERROR(INDEX(入力用シート!$C$7:$N$105,MATCH(1,入力用シート!$N$7:$N$105,0),5),"")</f>
        <v/>
      </c>
      <c r="O12" s="81"/>
      <c r="P12" s="112" t="str">
        <f>IFERROR(INDEX(入力用シート!$C$7:$N$105,MATCH(1,入力用シート!$N$7:$N$105,0),6),"")&amp;""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IFERROR(INDEX(入力用シート!$C$7:$N$105,MATCH(1,入力用シート!$N$7:$N$105,0),3),"")</f>
        <v/>
      </c>
      <c r="E13" s="83"/>
      <c r="F13" s="83"/>
      <c r="G13" s="83"/>
      <c r="H13" s="83"/>
      <c r="I13" s="83" t="str">
        <f>IFERROR(INDEX(入力用シート!$C$7:$N$105,MATCH(1,入力用シート!$N$7:$N$105,0),1),"")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IFERROR(INDEX(入力用シート!$C$7:$N$105,MATCH(2,入力用シート!$N$7:$N$105,0),4),"")</f>
        <v/>
      </c>
      <c r="E15" s="80"/>
      <c r="F15" s="80"/>
      <c r="G15" s="80"/>
      <c r="H15" s="80"/>
      <c r="I15" s="80" t="str">
        <f>IFERROR(INDEX(入力用シート!$C$7:$N$105,MATCH(2,入力用シート!$N$7:$N$105,0),2),"")</f>
        <v/>
      </c>
      <c r="J15" s="80"/>
      <c r="K15" s="80"/>
      <c r="L15" s="80"/>
      <c r="M15" s="80"/>
      <c r="N15" s="81" t="str">
        <f>IFERROR(INDEX(入力用シート!$C$7:$N$105,MATCH(2,入力用シート!$N$7:$N$105,0),5),"")</f>
        <v/>
      </c>
      <c r="O15" s="81"/>
      <c r="P15" s="112" t="str">
        <f>IFERROR(INDEX(入力用シート!$C$7:$N$105,MATCH(2,入力用シート!$N$7:$N$105,0),6),"")&amp;""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IFERROR(INDEX(入力用シート!$C$7:$N$105,MATCH(2,入力用シート!$N$7:$N$105,0),3),"")</f>
        <v/>
      </c>
      <c r="E16" s="83"/>
      <c r="F16" s="83"/>
      <c r="G16" s="83"/>
      <c r="H16" s="83"/>
      <c r="I16" s="83" t="str">
        <f>IFERROR(INDEX(入力用シート!$C$7:$N$105,MATCH(2,入力用シート!$N$7:$N$105,0),1),"")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IFERROR(INDEX(入力用シート!$C$7:$N$105,MATCH(3,入力用シート!$N$7:$N$105,0),4),"")</f>
        <v/>
      </c>
      <c r="E18" s="80"/>
      <c r="F18" s="80"/>
      <c r="G18" s="80"/>
      <c r="H18" s="80"/>
      <c r="I18" s="80" t="str">
        <f>IFERROR(INDEX(入力用シート!$C$7:$N$105,MATCH(3,入力用シート!$N$7:$N$105,0),2),"")</f>
        <v/>
      </c>
      <c r="J18" s="80"/>
      <c r="K18" s="80"/>
      <c r="L18" s="80"/>
      <c r="M18" s="80"/>
      <c r="N18" s="81" t="str">
        <f>IFERROR(INDEX(入力用シート!$C$7:$N$105,MATCH(3,入力用シート!$N$7:$N$105,0),5),"")</f>
        <v/>
      </c>
      <c r="O18" s="81"/>
      <c r="P18" s="112" t="str">
        <f>IFERROR(INDEX(入力用シート!$C$7:$N$105,MATCH(3,入力用シート!$N$7:$N$105,0),6),"")&amp;""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IFERROR(INDEX(入力用シート!$C$7:$N$105,MATCH(3,入力用シート!$N$7:$N$105,0),3),"")</f>
        <v/>
      </c>
      <c r="E19" s="83"/>
      <c r="F19" s="83"/>
      <c r="G19" s="83"/>
      <c r="H19" s="83"/>
      <c r="I19" s="83" t="str">
        <f>IFERROR(INDEX(入力用シート!$C$7:$N$105,MATCH(3,入力用シート!$N$7:$N$105,0),1),"")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IFERROR(INDEX(入力用シート!$C$7:$N$105,MATCH(4,入力用シート!$N$7:$N$105,0),4),"")</f>
        <v/>
      </c>
      <c r="E21" s="80"/>
      <c r="F21" s="80"/>
      <c r="G21" s="80"/>
      <c r="H21" s="80"/>
      <c r="I21" s="80" t="str">
        <f>IFERROR(INDEX(入力用シート!$C$7:$N$105,MATCH(4,入力用シート!$N$7:$N$105,0),2),"")</f>
        <v/>
      </c>
      <c r="J21" s="80"/>
      <c r="K21" s="80"/>
      <c r="L21" s="80"/>
      <c r="M21" s="80"/>
      <c r="N21" s="81" t="str">
        <f>IFERROR(INDEX(入力用シート!$C$7:$N$105,MATCH(4,入力用シート!$N$7:$N$105,0),5),"")</f>
        <v/>
      </c>
      <c r="O21" s="81"/>
      <c r="P21" s="112" t="str">
        <f>IFERROR(INDEX(入力用シート!$C$7:$N$105,MATCH(4,入力用シート!$N$7:$N$105,0),6),"")&amp;""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IFERROR(INDEX(入力用シート!$C$7:$N$105,MATCH(4,入力用シート!$N$7:$N$105,0),3),"")</f>
        <v/>
      </c>
      <c r="E22" s="83"/>
      <c r="F22" s="83"/>
      <c r="G22" s="83"/>
      <c r="H22" s="83"/>
      <c r="I22" s="83" t="str">
        <f>IFERROR(INDEX(入力用シート!$C$7:$N$105,MATCH(4,入力用シート!$N$7:$N$105,0),1),"")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IFERROR(INDEX(入力用シート!$C$7:$N$105,MATCH(5,入力用シート!$N$7:$N$105,0),4),"")</f>
        <v/>
      </c>
      <c r="E24" s="80"/>
      <c r="F24" s="80"/>
      <c r="G24" s="80"/>
      <c r="H24" s="80"/>
      <c r="I24" s="80" t="str">
        <f>IFERROR(INDEX(入力用シート!$C$7:$N$105,MATCH(5,入力用シート!$N$7:$N$105,0),2),"")</f>
        <v/>
      </c>
      <c r="J24" s="80"/>
      <c r="K24" s="80"/>
      <c r="L24" s="80"/>
      <c r="M24" s="80"/>
      <c r="N24" s="81" t="str">
        <f>IFERROR(INDEX(入力用シート!$C$7:$N$105,MATCH(5,入力用シート!$N$7:$N$105,0),5),"")</f>
        <v/>
      </c>
      <c r="O24" s="81"/>
      <c r="P24" s="112" t="str">
        <f>IFERROR(INDEX(入力用シート!$C$7:$N$105,MATCH(5,入力用シート!$N$7:$N$105,0),6),"")&amp;""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IFERROR(INDEX(入力用シート!$C$7:$N$105,MATCH(5,入力用シート!$N$7:$N$105,0),3),"")</f>
        <v/>
      </c>
      <c r="E25" s="83"/>
      <c r="F25" s="83"/>
      <c r="G25" s="83"/>
      <c r="H25" s="83"/>
      <c r="I25" s="83" t="str">
        <f>IFERROR(INDEX(入力用シート!$C$7:$N$105,MATCH(5,入力用シート!$N$7:$N$105,0),1),"")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IFERROR(INDEX(入力用シート!$C$7:$N$105,MATCH(6,入力用シート!$N$7:$N$105,0),4),"")</f>
        <v/>
      </c>
      <c r="E27" s="80"/>
      <c r="F27" s="80"/>
      <c r="G27" s="80"/>
      <c r="H27" s="80"/>
      <c r="I27" s="80" t="str">
        <f>IFERROR(INDEX(入力用シート!$C$7:$N$105,MATCH(6,入力用シート!$N$7:$N$105,0),2),"")</f>
        <v/>
      </c>
      <c r="J27" s="80"/>
      <c r="K27" s="80"/>
      <c r="L27" s="80"/>
      <c r="M27" s="80"/>
      <c r="N27" s="81" t="str">
        <f>IFERROR(INDEX(入力用シート!$C$7:$N$105,MATCH(6,入力用シート!$N$7:$N$105,0),5),"")</f>
        <v/>
      </c>
      <c r="O27" s="81"/>
      <c r="P27" s="112" t="str">
        <f>IFERROR(INDEX(入力用シート!$C$7:$N$105,MATCH(6,入力用シート!$N$7:$N$105,0),6),"")&amp;""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IFERROR(INDEX(入力用シート!$C$7:$N$105,MATCH(6,入力用シート!$N$7:$N$105,0),3),"")</f>
        <v/>
      </c>
      <c r="E28" s="83"/>
      <c r="F28" s="83"/>
      <c r="G28" s="83"/>
      <c r="H28" s="83"/>
      <c r="I28" s="83" t="str">
        <f>IFERROR(INDEX(入力用シート!$C$7:$N$105,MATCH(6,入力用シート!$N$7:$N$105,0),1),"")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IFERROR(INDEX(入力用シート!$C$7:$N$105,MATCH(7,入力用シート!$N$7:$N$105,0),4),"")</f>
        <v/>
      </c>
      <c r="E30" s="80"/>
      <c r="F30" s="80"/>
      <c r="G30" s="80"/>
      <c r="H30" s="80"/>
      <c r="I30" s="80" t="str">
        <f>IFERROR(INDEX(入力用シート!$C$7:$N$105,MATCH(7,入力用シート!$N$7:$N$105,0),2),"")</f>
        <v/>
      </c>
      <c r="J30" s="80"/>
      <c r="K30" s="80"/>
      <c r="L30" s="80"/>
      <c r="M30" s="80"/>
      <c r="N30" s="81" t="str">
        <f>IFERROR(INDEX(入力用シート!$C$7:$N$105,MATCH(7,入力用シート!$N$7:$N$105,0),5),"")</f>
        <v/>
      </c>
      <c r="O30" s="81"/>
      <c r="P30" s="113" t="str">
        <f>IFERROR(INDEX(入力用シート!$C$7:$N$105,MATCH(7,入力用シート!$N$7:$N$105,0),6),"")&amp;""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IFERROR(INDEX(入力用シート!$C$7:$N$105,MATCH(7,入力用シート!$N$7:$N$105,0),3),"")</f>
        <v/>
      </c>
      <c r="E31" s="83"/>
      <c r="F31" s="83"/>
      <c r="G31" s="83"/>
      <c r="H31" s="83"/>
      <c r="I31" s="83" t="str">
        <f>IFERROR(INDEX(入力用シート!$C$7:$N$105,MATCH(7,入力用シート!$N$7:$N$105,0),1),"")</f>
        <v/>
      </c>
      <c r="J31" s="83"/>
      <c r="K31" s="83"/>
      <c r="L31" s="83"/>
      <c r="M31" s="83"/>
      <c r="N31" s="81"/>
      <c r="O31" s="81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IFERROR(INDEX(入力用シート!$C$7:$N$105,MATCH(8,入力用シート!$N$7:$N$105,0),4),"")</f>
        <v/>
      </c>
      <c r="E33" s="80"/>
      <c r="F33" s="80"/>
      <c r="G33" s="80"/>
      <c r="H33" s="80"/>
      <c r="I33" s="80" t="str">
        <f>IFERROR(INDEX(入力用シート!$C$7:$N$105,MATCH(8,入力用シート!$N$7:$N$105,0),2),"")</f>
        <v/>
      </c>
      <c r="J33" s="80"/>
      <c r="K33" s="80"/>
      <c r="L33" s="80"/>
      <c r="M33" s="80"/>
      <c r="N33" s="81" t="str">
        <f>IFERROR(INDEX(入力用シート!$C$7:$N$105,MATCH(8,入力用シート!$N$7:$N$105,0),5),"")</f>
        <v/>
      </c>
      <c r="O33" s="81"/>
      <c r="P33" s="112" t="str">
        <f>IFERROR(INDEX(入力用シート!$C$7:$N$105,MATCH(8,入力用シート!$N$7:$N$105,0),6),"")&amp;""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IFERROR(INDEX(入力用シート!$C$7:$N$105,MATCH(8,入力用シート!$N$7:$N$105,0),3),"")</f>
        <v/>
      </c>
      <c r="E34" s="83"/>
      <c r="F34" s="83"/>
      <c r="G34" s="83"/>
      <c r="H34" s="83"/>
      <c r="I34" s="83" t="str">
        <f>IFERROR(INDEX(入力用シート!$C$7:$N$105,MATCH(8,入力用シート!$N$7:$N$105,0),1),"")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IFERROR(INDEX(入力用シート!$C$7:$N$105,MATCH(9,入力用シート!$N$7:$N$105,0),4),"")</f>
        <v/>
      </c>
      <c r="E36" s="80"/>
      <c r="F36" s="80"/>
      <c r="G36" s="80"/>
      <c r="H36" s="80"/>
      <c r="I36" s="80" t="str">
        <f>IFERROR(INDEX(入力用シート!$C$7:$N$105,MATCH(9,入力用シート!$N$7:$N$105,0),2),"")</f>
        <v/>
      </c>
      <c r="J36" s="80"/>
      <c r="K36" s="80"/>
      <c r="L36" s="80"/>
      <c r="M36" s="80"/>
      <c r="N36" s="81" t="str">
        <f>IFERROR(INDEX(入力用シート!$C$7:$N$105,MATCH(9,入力用シート!$N$7:$N$105,0),5),"")</f>
        <v/>
      </c>
      <c r="O36" s="81"/>
      <c r="P36" s="81" t="str">
        <f>IFERROR(INDEX(入力用シート!$C$7:$N$105,MATCH(9,入力用シート!$N$7:$N$105,0),6),"")&amp;""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IFERROR(INDEX(入力用シート!$C$7:$N$105,MATCH(9,入力用シート!$N$7:$N$105,0),3),"")</f>
        <v/>
      </c>
      <c r="E37" s="83"/>
      <c r="F37" s="83"/>
      <c r="G37" s="83"/>
      <c r="H37" s="83"/>
      <c r="I37" s="83" t="str">
        <f>IFERROR(INDEX(入力用シート!$C$7:$N$105,MATCH(9,入力用シート!$N$7:$N$105,0),1),"")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IFERROR(INDEX(入力用シート!$C$7:$N$105,MATCH(10,入力用シート!$N$7:$N$105,0),4),"")</f>
        <v/>
      </c>
      <c r="E39" s="80"/>
      <c r="F39" s="80"/>
      <c r="G39" s="80"/>
      <c r="H39" s="80"/>
      <c r="I39" s="80" t="str">
        <f>IFERROR(INDEX(入力用シート!$C$7:$N$105,MATCH(10,入力用シート!$N$7:$N$105,0),2),"")</f>
        <v/>
      </c>
      <c r="J39" s="80"/>
      <c r="K39" s="80"/>
      <c r="L39" s="80"/>
      <c r="M39" s="80"/>
      <c r="N39" s="81" t="str">
        <f>IFERROR(INDEX(入力用シート!$C$7:$N$105,MATCH(10,入力用シート!$N$7:$N$105,0),5),"")</f>
        <v/>
      </c>
      <c r="O39" s="81"/>
      <c r="P39" s="81" t="str">
        <f>IFERROR(INDEX(入力用シート!$C$7:$N$105,MATCH(10,入力用シート!$N$7:$N$105,0),6),"")&amp;""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IFERROR(INDEX(入力用シート!$C$7:$N$105,MATCH(10,入力用シート!$N$7:$N$105,0),3),"")</f>
        <v/>
      </c>
      <c r="E40" s="83"/>
      <c r="F40" s="83"/>
      <c r="G40" s="83"/>
      <c r="H40" s="83"/>
      <c r="I40" s="83" t="str">
        <f>IFERROR(INDEX(入力用シート!$C$7:$N$105,MATCH(10,入力用シート!$N$7:$N$105,0),1),"")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IFERROR(INDEX(入力用シート!$C$7:$N$105,MATCH(11,入力用シート!$N$7:$N$105,0),4),"")</f>
        <v/>
      </c>
      <c r="E42" s="80"/>
      <c r="F42" s="80"/>
      <c r="G42" s="80"/>
      <c r="H42" s="80"/>
      <c r="I42" s="80" t="str">
        <f>IFERROR(INDEX(入力用シート!$C$7:$N$105,MATCH(11,入力用シート!$N$7:$N$105,0),2),"")</f>
        <v/>
      </c>
      <c r="J42" s="80"/>
      <c r="K42" s="80"/>
      <c r="L42" s="80"/>
      <c r="M42" s="80"/>
      <c r="N42" s="81" t="str">
        <f>IFERROR(INDEX(入力用シート!$C$7:$N$105,MATCH(11,入力用シート!$N$7:$N$105,0),5),"")</f>
        <v/>
      </c>
      <c r="O42" s="81"/>
      <c r="P42" s="81" t="str">
        <f>IFERROR(INDEX(入力用シート!$C$7:$N$105,MATCH(11,入力用シート!$N$7:$N$105,0),6),"")&amp;""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IFERROR(INDEX(入力用シート!$C$7:$N$105,MATCH(11,入力用シート!$N$7:$N$105,0),3),"")</f>
        <v/>
      </c>
      <c r="E43" s="83"/>
      <c r="F43" s="83"/>
      <c r="G43" s="83"/>
      <c r="H43" s="83"/>
      <c r="I43" s="83" t="str">
        <f>IFERROR(INDEX(入力用シート!$C$7:$N$105,MATCH(11,入力用シート!$N$7:$N$105,0),1),"")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IFERROR(INDEX(入力用シート!$C$7:$N$105,MATCH(12,入力用シート!$N$7:$N$105,0),4),"")</f>
        <v/>
      </c>
      <c r="E45" s="80"/>
      <c r="F45" s="80"/>
      <c r="G45" s="80"/>
      <c r="H45" s="80"/>
      <c r="I45" s="80" t="str">
        <f>IFERROR(INDEX(入力用シート!$C$7:$N$105,MATCH(12,入力用シート!$N$7:$N$105,0),2),"")</f>
        <v/>
      </c>
      <c r="J45" s="80"/>
      <c r="K45" s="80"/>
      <c r="L45" s="80"/>
      <c r="M45" s="80"/>
      <c r="N45" s="81" t="str">
        <f>IFERROR(INDEX(入力用シート!$C$7:$N$105,MATCH(12,入力用シート!$N$7:$N$105,0),5),"")</f>
        <v/>
      </c>
      <c r="O45" s="81"/>
      <c r="P45" s="81" t="str">
        <f>IFERROR(INDEX(入力用シート!$C$7:$N$105,MATCH(12,入力用シート!$N$7:$N$105,0),6),"")&amp;""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IFERROR(INDEX(入力用シート!$C$7:$N$105,MATCH(12,入力用シート!$N$7:$N$105,0),3),"")</f>
        <v/>
      </c>
      <c r="E46" s="83"/>
      <c r="F46" s="83"/>
      <c r="G46" s="83"/>
      <c r="H46" s="83"/>
      <c r="I46" s="83" t="str">
        <f>IFERROR(INDEX(入力用シート!$C$7:$N$105,MATCH(12,入力用シート!$N$7:$N$105,0),1),"")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IFERROR(INDEX(入力用シート!$C$7:$N$105,MATCH(13,入力用シート!$N$7:$N$105,0),4),"")</f>
        <v/>
      </c>
      <c r="E48" s="80"/>
      <c r="F48" s="80"/>
      <c r="G48" s="80"/>
      <c r="H48" s="80"/>
      <c r="I48" s="80" t="str">
        <f>IFERROR(INDEX(入力用シート!$C$7:$N$105,MATCH(13,入力用シート!$N$7:$N$105,0),2),"")</f>
        <v/>
      </c>
      <c r="J48" s="80"/>
      <c r="K48" s="80"/>
      <c r="L48" s="80"/>
      <c r="M48" s="80"/>
      <c r="N48" s="81" t="str">
        <f>IFERROR(INDEX(入力用シート!$C$7:$N$105,MATCH(13,入力用シート!$N$7:$N$105,0),5),"")</f>
        <v/>
      </c>
      <c r="O48" s="81"/>
      <c r="P48" s="81" t="str">
        <f>IFERROR(INDEX(入力用シート!$C$7:$N$105,MATCH(13,入力用シート!$N$7:$N$105,0),6),"")&amp;""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IFERROR(INDEX(入力用シート!$C$7:$N$105,MATCH(13,入力用シート!$N$7:$N$105,0),3),"")</f>
        <v/>
      </c>
      <c r="E49" s="83"/>
      <c r="F49" s="83"/>
      <c r="G49" s="83"/>
      <c r="H49" s="83"/>
      <c r="I49" s="83" t="str">
        <f>IFERROR(INDEX(入力用シート!$C$7:$N$105,MATCH(13,入力用シート!$N$7:$N$105,0),1),"")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IFERROR(INDEX(入力用シート!$C$7:$N$105,MATCH(14,入力用シート!$N$7:$N$105,0),4),"")</f>
        <v/>
      </c>
      <c r="E51" s="80"/>
      <c r="F51" s="80"/>
      <c r="G51" s="80"/>
      <c r="H51" s="80"/>
      <c r="I51" s="80" t="str">
        <f>IFERROR(INDEX(入力用シート!$C$7:$N$105,MATCH(14,入力用シート!$N$7:$N$105,0),2),"")</f>
        <v/>
      </c>
      <c r="J51" s="80"/>
      <c r="K51" s="80"/>
      <c r="L51" s="80"/>
      <c r="M51" s="80"/>
      <c r="N51" s="81" t="str">
        <f>IFERROR(INDEX(入力用シート!$C$7:$N$105,MATCH(14,入力用シート!$N$7:$N$105,0),5),"")</f>
        <v/>
      </c>
      <c r="O51" s="81"/>
      <c r="P51" s="81" t="str">
        <f>IFERROR(INDEX(入力用シート!$C$7:$N$105,MATCH(14,入力用シート!$N$7:$N$105,0),6),"")&amp;""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IFERROR(INDEX(入力用シート!$C$7:$N$105,MATCH(14,入力用シート!$N$7:$N$105,0),3),"")</f>
        <v/>
      </c>
      <c r="E52" s="83"/>
      <c r="F52" s="83"/>
      <c r="G52" s="83"/>
      <c r="H52" s="83"/>
      <c r="I52" s="83" t="str">
        <f>IFERROR(INDEX(入力用シート!$C$7:$N$105,MATCH(14,入力用シート!$N$7:$N$105,0),1),"")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IFERROR(INDEX(入力用シート!$C$7:$N$105,MATCH(15,入力用シート!$N$7:$N$105,0),4),"")</f>
        <v/>
      </c>
      <c r="E54" s="80"/>
      <c r="F54" s="80"/>
      <c r="G54" s="80"/>
      <c r="H54" s="80"/>
      <c r="I54" s="80" t="str">
        <f>IFERROR(INDEX(入力用シート!$C$7:$N$105,MATCH(15,入力用シート!$N$7:$N$105,0),2),"")</f>
        <v/>
      </c>
      <c r="J54" s="80"/>
      <c r="K54" s="80"/>
      <c r="L54" s="80"/>
      <c r="M54" s="80"/>
      <c r="N54" s="81" t="str">
        <f>IFERROR(INDEX(入力用シート!$C$7:$N$105,MATCH(15,入力用シート!$N$7:$N$105,0),5),"")</f>
        <v/>
      </c>
      <c r="O54" s="81"/>
      <c r="P54" s="81" t="str">
        <f>IFERROR(INDEX(入力用シート!$C$7:$N$105,MATCH(15,入力用シート!$N$7:$N$105,0),6),"")&amp;""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IFERROR(INDEX(入力用シート!$C$7:$N$105,MATCH(15,入力用シート!$N$7:$N$105,0),3),"")</f>
        <v/>
      </c>
      <c r="E55" s="83"/>
      <c r="F55" s="83"/>
      <c r="G55" s="83"/>
      <c r="H55" s="83"/>
      <c r="I55" s="83" t="str">
        <f>IFERROR(INDEX(入力用シート!$C$7:$N$105,MATCH(15,入力用シート!$N$7:$N$105,0),1),"")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154C-06B8-4C0B-A45C-17CA327CE076}">
  <dimension ref="B1:W59"/>
  <sheetViews>
    <sheetView view="pageBreakPreview" zoomScale="130" zoomScaleNormal="100" zoomScaleSheetLayoutView="13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68" t="s">
        <v>3</v>
      </c>
      <c r="L5" s="81" t="s">
        <v>4</v>
      </c>
      <c r="M5" s="81"/>
      <c r="N5" s="85"/>
      <c r="O5" s="87"/>
      <c r="P5" s="81" t="s">
        <v>6</v>
      </c>
      <c r="Q5" s="81"/>
      <c r="R5" s="85" t="s">
        <v>5</v>
      </c>
      <c r="S5" s="87"/>
      <c r="T5" s="81" t="s">
        <v>7</v>
      </c>
      <c r="U5" s="81"/>
      <c r="V5" s="85"/>
      <c r="W5" s="87"/>
    </row>
    <row r="6" spans="2:23" ht="9" customHeight="1" x14ac:dyDescent="0.15"/>
    <row r="7" spans="2:23" ht="13.5" customHeight="1" x14ac:dyDescent="0.15">
      <c r="B7" s="81" t="s">
        <v>8</v>
      </c>
      <c r="C7" s="81"/>
      <c r="D7" s="82"/>
      <c r="E7" s="82"/>
      <c r="F7" s="82"/>
      <c r="G7" s="82"/>
      <c r="J7" s="81" t="s">
        <v>9</v>
      </c>
      <c r="K7" s="81"/>
      <c r="L7" s="82"/>
      <c r="M7" s="82"/>
      <c r="N7" s="82"/>
      <c r="O7" s="82"/>
      <c r="R7" s="81" t="s">
        <v>10</v>
      </c>
      <c r="S7" s="81"/>
      <c r="T7" s="82"/>
      <c r="U7" s="82"/>
      <c r="V7" s="82"/>
      <c r="W7" s="82"/>
    </row>
    <row r="8" spans="2:23" ht="13.5" customHeight="1" x14ac:dyDescent="0.15">
      <c r="B8" s="81" t="s">
        <v>11</v>
      </c>
      <c r="C8" s="81"/>
      <c r="D8" s="82"/>
      <c r="E8" s="82"/>
      <c r="F8" s="82"/>
      <c r="G8" s="82"/>
      <c r="J8" s="81" t="s">
        <v>13</v>
      </c>
      <c r="K8" s="81"/>
      <c r="L8" s="85" t="s">
        <v>5</v>
      </c>
      <c r="M8" s="86"/>
      <c r="N8" s="86"/>
      <c r="O8" s="87"/>
      <c r="R8" s="81" t="s">
        <v>14</v>
      </c>
      <c r="S8" s="81"/>
      <c r="T8" s="85"/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16</v>
      </c>
      <c r="E10" s="80"/>
      <c r="F10" s="80"/>
      <c r="G10" s="80"/>
      <c r="H10" s="80"/>
      <c r="I10" s="80" t="s">
        <v>16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23</v>
      </c>
      <c r="C12" s="79"/>
      <c r="D12" s="80" t="str">
        <f>IFERROR(INDEX(入力用シート!$C$66:$N$105,MATCH(1,入力用シート!$N$7:$N$105,0),4),"")</f>
        <v/>
      </c>
      <c r="E12" s="80"/>
      <c r="F12" s="80"/>
      <c r="G12" s="80"/>
      <c r="H12" s="80"/>
      <c r="I12" s="80" t="str">
        <f>IFERROR(INDEX(入力用シート!$C$66:$N$105,MATCH(1,入力用シート!$N$7:$N$105,0),2),"")</f>
        <v/>
      </c>
      <c r="J12" s="80"/>
      <c r="K12" s="80"/>
      <c r="L12" s="80"/>
      <c r="M12" s="80"/>
      <c r="N12" s="81" t="str">
        <f>IFERROR(INDEX(入力用シート!$C$66:$N$105,MATCH(1,入力用シート!$N$7:$N$105,0),5),"")</f>
        <v/>
      </c>
      <c r="O12" s="81"/>
      <c r="P12" s="112" t="str">
        <f>IFERROR(INDEX(入力用シート!$C$66:$N$105,MATCH(1,入力用シート!$N$7:$N$105,0),6),"")&amp;""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IFERROR(INDEX(入力用シート!$C$66:$N$105,MATCH(1,入力用シート!$N$7:$N$105,0),3),"")</f>
        <v/>
      </c>
      <c r="E13" s="83"/>
      <c r="F13" s="83"/>
      <c r="G13" s="83"/>
      <c r="H13" s="83"/>
      <c r="I13" s="83" t="str">
        <f>IFERROR(INDEX(入力用シート!$C$66:$N$105,MATCH(1,入力用シート!$N$7:$N$105,0),1),"")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IFERROR(INDEX(入力用シート!$C$66:$N$105,MATCH(2,入力用シート!$N$7:$N$105,0),4),"")</f>
        <v/>
      </c>
      <c r="E15" s="80"/>
      <c r="F15" s="80"/>
      <c r="G15" s="80"/>
      <c r="H15" s="80"/>
      <c r="I15" s="80" t="str">
        <f>IFERROR(INDEX(入力用シート!$C$66:$N$105,MATCH(2,入力用シート!$N$7:$N$105,0),2),"")</f>
        <v/>
      </c>
      <c r="J15" s="80"/>
      <c r="K15" s="80"/>
      <c r="L15" s="80"/>
      <c r="M15" s="80"/>
      <c r="N15" s="81" t="str">
        <f>IFERROR(INDEX(入力用シート!$C$66:$N$105,MATCH(2,入力用シート!$N$7:$N$105,0),5),"")</f>
        <v/>
      </c>
      <c r="O15" s="81"/>
      <c r="P15" s="112" t="str">
        <f>IFERROR(INDEX(入力用シート!$C$66:$N$105,MATCH(2,入力用シート!$N$7:$N$105,0),6),"")&amp;""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IFERROR(INDEX(入力用シート!$C$66:$N$105,MATCH(2,入力用シート!$N$7:$N$105,0),3),"")</f>
        <v/>
      </c>
      <c r="E16" s="83"/>
      <c r="F16" s="83"/>
      <c r="G16" s="83"/>
      <c r="H16" s="83"/>
      <c r="I16" s="83" t="str">
        <f>IFERROR(INDEX(入力用シート!$C$66:$N$105,MATCH(2,入力用シート!$N$7:$N$105,0),1),"")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IFERROR(INDEX(入力用シート!$C$66:$N$105,MATCH(3,入力用シート!$N$7:$N$105,0),4),"")</f>
        <v/>
      </c>
      <c r="E18" s="80"/>
      <c r="F18" s="80"/>
      <c r="G18" s="80"/>
      <c r="H18" s="80"/>
      <c r="I18" s="80" t="str">
        <f>IFERROR(INDEX(入力用シート!$C$66:$N$105,MATCH(3,入力用シート!$N$7:$N$105,0),2),"")</f>
        <v/>
      </c>
      <c r="J18" s="80"/>
      <c r="K18" s="80"/>
      <c r="L18" s="80"/>
      <c r="M18" s="80"/>
      <c r="N18" s="81" t="str">
        <f>IFERROR(INDEX(入力用シート!$C$66:$N$105,MATCH(3,入力用シート!$N$7:$N$105,0),5),"")</f>
        <v/>
      </c>
      <c r="O18" s="81"/>
      <c r="P18" s="112" t="str">
        <f>IFERROR(INDEX(入力用シート!$C$66:$N$105,MATCH(3,入力用シート!$N$7:$N$105,0),6),"")&amp;""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IFERROR(INDEX(入力用シート!$C$66:$N$105,MATCH(3,入力用シート!$N$7:$N$105,0),3),"")</f>
        <v/>
      </c>
      <c r="E19" s="83"/>
      <c r="F19" s="83"/>
      <c r="G19" s="83"/>
      <c r="H19" s="83"/>
      <c r="I19" s="83" t="str">
        <f>IFERROR(INDEX(入力用シート!$C$66:$N$105,MATCH(3,入力用シート!$N$7:$N$105,0),1),"")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IFERROR(INDEX(入力用シート!$C$66:$N$105,MATCH(4,入力用シート!$N$7:$N$105,0),4),"")</f>
        <v/>
      </c>
      <c r="E21" s="80"/>
      <c r="F21" s="80"/>
      <c r="G21" s="80"/>
      <c r="H21" s="80"/>
      <c r="I21" s="80" t="str">
        <f>IFERROR(INDEX(入力用シート!$C$66:$N$105,MATCH(4,入力用シート!$N$7:$N$105,0),2),"")</f>
        <v/>
      </c>
      <c r="J21" s="80"/>
      <c r="K21" s="80"/>
      <c r="L21" s="80"/>
      <c r="M21" s="80"/>
      <c r="N21" s="81" t="str">
        <f>IFERROR(INDEX(入力用シート!$C$66:$N$105,MATCH(4,入力用シート!$N$7:$N$105,0),5),"")</f>
        <v/>
      </c>
      <c r="O21" s="81"/>
      <c r="P21" s="112" t="str">
        <f>IFERROR(INDEX(入力用シート!$C$66:$N$105,MATCH(4,入力用シート!$N$7:$N$105,0),6),"")&amp;""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IFERROR(INDEX(入力用シート!$C$66:$N$105,MATCH(4,入力用シート!$N$7:$N$105,0),3),"")</f>
        <v/>
      </c>
      <c r="E22" s="83"/>
      <c r="F22" s="83"/>
      <c r="G22" s="83"/>
      <c r="H22" s="83"/>
      <c r="I22" s="83" t="str">
        <f>IFERROR(INDEX(入力用シート!$C$66:$N$105,MATCH(4,入力用シート!$N$7:$N$105,0),1),"")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IFERROR(INDEX(入力用シート!$C$66:$N$105,MATCH(5,入力用シート!$N$7:$N$105,0),4),"")</f>
        <v/>
      </c>
      <c r="E24" s="80"/>
      <c r="F24" s="80"/>
      <c r="G24" s="80"/>
      <c r="H24" s="80"/>
      <c r="I24" s="80" t="str">
        <f>IFERROR(INDEX(入力用シート!$C$66:$N$105,MATCH(5,入力用シート!$N$7:$N$105,0),2),"")</f>
        <v/>
      </c>
      <c r="J24" s="80"/>
      <c r="K24" s="80"/>
      <c r="L24" s="80"/>
      <c r="M24" s="80"/>
      <c r="N24" s="81" t="str">
        <f>IFERROR(INDEX(入力用シート!$C$66:$N$105,MATCH(5,入力用シート!$N$7:$N$105,0),5),"")</f>
        <v/>
      </c>
      <c r="O24" s="81"/>
      <c r="P24" s="112" t="str">
        <f>IFERROR(INDEX(入力用シート!$C$66:$N$105,MATCH(5,入力用シート!$N$7:$N$105,0),6),"")&amp;""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IFERROR(INDEX(入力用シート!$C$66:$N$105,MATCH(5,入力用シート!$N$7:$N$105,0),3),"")</f>
        <v/>
      </c>
      <c r="E25" s="83"/>
      <c r="F25" s="83"/>
      <c r="G25" s="83"/>
      <c r="H25" s="83"/>
      <c r="I25" s="83" t="str">
        <f>IFERROR(INDEX(入力用シート!$C$66:$N$105,MATCH(5,入力用シート!$N$7:$N$105,0),1),"")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IFERROR(INDEX(入力用シート!$C$66:$N$105,MATCH(6,入力用シート!$N$7:$N$105,0),4),"")</f>
        <v/>
      </c>
      <c r="E27" s="80"/>
      <c r="F27" s="80"/>
      <c r="G27" s="80"/>
      <c r="H27" s="80"/>
      <c r="I27" s="80" t="str">
        <f>IFERROR(INDEX(入力用シート!$C$66:$N$105,MATCH(6,入力用シート!$N$7:$N$105,0),2),"")</f>
        <v/>
      </c>
      <c r="J27" s="80"/>
      <c r="K27" s="80"/>
      <c r="L27" s="80"/>
      <c r="M27" s="80"/>
      <c r="N27" s="81" t="str">
        <f>IFERROR(INDEX(入力用シート!$C$66:$N$105,MATCH(6,入力用シート!$N$7:$N$105,0),5),"")</f>
        <v/>
      </c>
      <c r="O27" s="81"/>
      <c r="P27" s="112" t="str">
        <f>IFERROR(INDEX(入力用シート!$C$66:$N$105,MATCH(6,入力用シート!$N$7:$N$105,0),6),"")&amp;""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IFERROR(INDEX(入力用シート!$C$66:$N$105,MATCH(6,入力用シート!$N$7:$N$105,0),3),"")</f>
        <v/>
      </c>
      <c r="E28" s="83"/>
      <c r="F28" s="83"/>
      <c r="G28" s="83"/>
      <c r="H28" s="83"/>
      <c r="I28" s="83" t="str">
        <f>IFERROR(INDEX(入力用シート!$C$66:$N$105,MATCH(6,入力用シート!$N$7:$N$105,0),1),"")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IFERROR(INDEX(入力用シート!$C$66:$N$105,MATCH(7,入力用シート!$N$7:$N$105,0),4),"")</f>
        <v/>
      </c>
      <c r="E30" s="80"/>
      <c r="F30" s="80"/>
      <c r="G30" s="80"/>
      <c r="H30" s="80"/>
      <c r="I30" s="80" t="str">
        <f>IFERROR(INDEX(入力用シート!$C$66:$N$105,MATCH(7,入力用シート!$N$7:$N$105,0),2),"")</f>
        <v/>
      </c>
      <c r="J30" s="80"/>
      <c r="K30" s="80"/>
      <c r="L30" s="80"/>
      <c r="M30" s="80"/>
      <c r="N30" s="81" t="str">
        <f>IFERROR(INDEX(入力用シート!$C$66:$N$105,MATCH(7,入力用シート!$N$7:$N$105,0),5),"")</f>
        <v/>
      </c>
      <c r="O30" s="81"/>
      <c r="P30" s="113" t="str">
        <f>IFERROR(INDEX(入力用シート!$C$66:$N$105,MATCH(7,入力用シート!$N$7:$N$105,0),6),"")&amp;""</f>
        <v/>
      </c>
      <c r="Q30" s="114"/>
      <c r="R30" s="114"/>
      <c r="S30" s="114"/>
      <c r="T30" s="114"/>
      <c r="U30" s="98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IFERROR(INDEX(入力用シート!$C$66:$N$105,MATCH(7,入力用シート!$N$7:$N$105,0),3),"")</f>
        <v/>
      </c>
      <c r="E31" s="83"/>
      <c r="F31" s="83"/>
      <c r="G31" s="83"/>
      <c r="H31" s="83"/>
      <c r="I31" s="83" t="str">
        <f>IFERROR(INDEX(入力用シート!$C$66:$N$105,MATCH(7,入力用シート!$N$7:$N$105,0),1),"")</f>
        <v/>
      </c>
      <c r="J31" s="83"/>
      <c r="K31" s="83"/>
      <c r="L31" s="83"/>
      <c r="M31" s="83"/>
      <c r="N31" s="81"/>
      <c r="O31" s="81"/>
      <c r="P31" s="99"/>
      <c r="Q31" s="115"/>
      <c r="R31" s="115"/>
      <c r="S31" s="115"/>
      <c r="T31" s="115"/>
      <c r="U31" s="100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94"/>
      <c r="Q32" s="95"/>
      <c r="R32" s="95"/>
      <c r="S32" s="95"/>
      <c r="T32" s="95"/>
      <c r="U32" s="96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IFERROR(INDEX(入力用シート!$C$66:$N$105,MATCH(8,入力用シート!$N$7:$N$105,0),4),"")</f>
        <v/>
      </c>
      <c r="E33" s="80"/>
      <c r="F33" s="80"/>
      <c r="G33" s="80"/>
      <c r="H33" s="80"/>
      <c r="I33" s="80" t="str">
        <f>IFERROR(INDEX(入力用シート!$C$66:$N$105,MATCH(8,入力用シート!$N$7:$N$105,0),2),"")</f>
        <v/>
      </c>
      <c r="J33" s="80"/>
      <c r="K33" s="80"/>
      <c r="L33" s="80"/>
      <c r="M33" s="80"/>
      <c r="N33" s="81" t="str">
        <f>IFERROR(INDEX(入力用シート!$C$66:$N$105,MATCH(8,入力用シート!$N$7:$N$105,0),5),"")</f>
        <v/>
      </c>
      <c r="O33" s="81"/>
      <c r="P33" s="112" t="str">
        <f>IFERROR(INDEX(入力用シート!$C$66:$N$105,MATCH(8,入力用シート!$N$7:$N$105,0),6),"")&amp;""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IFERROR(INDEX(入力用シート!$C$66:$N$105,MATCH(8,入力用シート!$N$7:$N$105,0),3),"")</f>
        <v/>
      </c>
      <c r="E34" s="83"/>
      <c r="F34" s="83"/>
      <c r="G34" s="83"/>
      <c r="H34" s="83"/>
      <c r="I34" s="83" t="str">
        <f>IFERROR(INDEX(入力用シート!$C$66:$N$105,MATCH(8,入力用シート!$N$7:$N$105,0),1),"")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IFERROR(INDEX(入力用シート!$C$66:$N$105,MATCH(9,入力用シート!$N$7:$N$105,0),4),"")</f>
        <v/>
      </c>
      <c r="E36" s="80"/>
      <c r="F36" s="80"/>
      <c r="G36" s="80"/>
      <c r="H36" s="80"/>
      <c r="I36" s="80" t="str">
        <f>IFERROR(INDEX(入力用シート!$C$66:$N$105,MATCH(9,入力用シート!$N$7:$N$105,0),2),"")</f>
        <v/>
      </c>
      <c r="J36" s="80"/>
      <c r="K36" s="80"/>
      <c r="L36" s="80"/>
      <c r="M36" s="80"/>
      <c r="N36" s="81" t="str">
        <f>IFERROR(INDEX(入力用シート!$C$66:$N$105,MATCH(9,入力用シート!$N$7:$N$105,0),5),"")</f>
        <v/>
      </c>
      <c r="O36" s="81"/>
      <c r="P36" s="81" t="str">
        <f>IFERROR(INDEX(入力用シート!$C$66:$N$105,MATCH(9,入力用シート!$N$7:$N$105,0),6),"")&amp;""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IFERROR(INDEX(入力用シート!$C$66:$N$105,MATCH(9,入力用シート!$N$7:$N$105,0),3),"")</f>
        <v/>
      </c>
      <c r="E37" s="83"/>
      <c r="F37" s="83"/>
      <c r="G37" s="83"/>
      <c r="H37" s="83"/>
      <c r="I37" s="83" t="str">
        <f>IFERROR(INDEX(入力用シート!$C$66:$N$105,MATCH(9,入力用シート!$N$7:$N$105,0),1),"")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IFERROR(INDEX(入力用シート!$C$66:$N$105,MATCH(10,入力用シート!$N$7:$N$105,0),4),"")</f>
        <v/>
      </c>
      <c r="E39" s="80"/>
      <c r="F39" s="80"/>
      <c r="G39" s="80"/>
      <c r="H39" s="80"/>
      <c r="I39" s="80" t="str">
        <f>IFERROR(INDEX(入力用シート!$C$66:$N$105,MATCH(10,入力用シート!$N$7:$N$105,0),2),"")</f>
        <v/>
      </c>
      <c r="J39" s="80"/>
      <c r="K39" s="80"/>
      <c r="L39" s="80"/>
      <c r="M39" s="80"/>
      <c r="N39" s="81" t="str">
        <f>IFERROR(INDEX(入力用シート!$C$66:$N$105,MATCH(10,入力用シート!$N$7:$N$105,0),5),"")</f>
        <v/>
      </c>
      <c r="O39" s="81"/>
      <c r="P39" s="81" t="str">
        <f>IFERROR(INDEX(入力用シート!$C$66:$N$105,MATCH(10,入力用シート!$N$7:$N$105,0),6),"")&amp;""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IFERROR(INDEX(入力用シート!$C$66:$N$105,MATCH(10,入力用シート!$N$7:$N$105,0),3),"")</f>
        <v/>
      </c>
      <c r="E40" s="83"/>
      <c r="F40" s="83"/>
      <c r="G40" s="83"/>
      <c r="H40" s="83"/>
      <c r="I40" s="83" t="str">
        <f>IFERROR(INDEX(入力用シート!$C$66:$N$105,MATCH(10,入力用シート!$N$7:$N$105,0),1),"")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IFERROR(INDEX(入力用シート!$C$66:$N$105,MATCH(11,入力用シート!$N$7:$N$105,0),4),"")</f>
        <v/>
      </c>
      <c r="E42" s="80"/>
      <c r="F42" s="80"/>
      <c r="G42" s="80"/>
      <c r="H42" s="80"/>
      <c r="I42" s="80" t="str">
        <f>IFERROR(INDEX(入力用シート!$C$66:$N$105,MATCH(11,入力用シート!$N$7:$N$105,0),2),"")</f>
        <v/>
      </c>
      <c r="J42" s="80"/>
      <c r="K42" s="80"/>
      <c r="L42" s="80"/>
      <c r="M42" s="80"/>
      <c r="N42" s="81" t="str">
        <f>IFERROR(INDEX(入力用シート!$C$66:$N$105,MATCH(11,入力用シート!$N$7:$N$105,0),5),"")</f>
        <v/>
      </c>
      <c r="O42" s="81"/>
      <c r="P42" s="81" t="str">
        <f>IFERROR(INDEX(入力用シート!$C$66:$N$105,MATCH(11,入力用シート!$N$7:$N$105,0),6),"")&amp;""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IFERROR(INDEX(入力用シート!$C$66:$N$105,MATCH(11,入力用シート!$N$7:$N$105,0),3),"")</f>
        <v/>
      </c>
      <c r="E43" s="83"/>
      <c r="F43" s="83"/>
      <c r="G43" s="83"/>
      <c r="H43" s="83"/>
      <c r="I43" s="83" t="str">
        <f>IFERROR(INDEX(入力用シート!$C$66:$N$105,MATCH(11,入力用シート!$N$7:$N$105,0),1),"")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IFERROR(INDEX(入力用シート!$C$66:$N$105,MATCH(12,入力用シート!$N$7:$N$105,0),4),"")</f>
        <v/>
      </c>
      <c r="E45" s="80"/>
      <c r="F45" s="80"/>
      <c r="G45" s="80"/>
      <c r="H45" s="80"/>
      <c r="I45" s="80" t="str">
        <f>IFERROR(INDEX(入力用シート!$C$66:$N$105,MATCH(12,入力用シート!$N$7:$N$105,0),2),"")</f>
        <v/>
      </c>
      <c r="J45" s="80"/>
      <c r="K45" s="80"/>
      <c r="L45" s="80"/>
      <c r="M45" s="80"/>
      <c r="N45" s="81" t="str">
        <f>IFERROR(INDEX(入力用シート!$C$66:$N$105,MATCH(12,入力用シート!$N$7:$N$105,0),5),"")</f>
        <v/>
      </c>
      <c r="O45" s="81"/>
      <c r="P45" s="81" t="str">
        <f>IFERROR(INDEX(入力用シート!$C$66:$N$105,MATCH(12,入力用シート!$N$7:$N$105,0),6),"")&amp;""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IFERROR(INDEX(入力用シート!$C$66:$N$105,MATCH(12,入力用シート!$N$7:$N$105,0),3),"")</f>
        <v/>
      </c>
      <c r="E46" s="83"/>
      <c r="F46" s="83"/>
      <c r="G46" s="83"/>
      <c r="H46" s="83"/>
      <c r="I46" s="83" t="str">
        <f>IFERROR(INDEX(入力用シート!$C$66:$N$105,MATCH(12,入力用シート!$N$7:$N$105,0),1),"")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IFERROR(INDEX(入力用シート!$C$66:$N$105,MATCH(13,入力用シート!$N$7:$N$105,0),4),"")</f>
        <v/>
      </c>
      <c r="E48" s="80"/>
      <c r="F48" s="80"/>
      <c r="G48" s="80"/>
      <c r="H48" s="80"/>
      <c r="I48" s="80" t="str">
        <f>IFERROR(INDEX(入力用シート!$C$66:$N$105,MATCH(13,入力用シート!$N$7:$N$105,0),2),"")</f>
        <v/>
      </c>
      <c r="J48" s="80"/>
      <c r="K48" s="80"/>
      <c r="L48" s="80"/>
      <c r="M48" s="80"/>
      <c r="N48" s="81" t="str">
        <f>IFERROR(INDEX(入力用シート!$C$66:$N$105,MATCH(13,入力用シート!$N$7:$N$105,0),5),"")</f>
        <v/>
      </c>
      <c r="O48" s="81"/>
      <c r="P48" s="81" t="str">
        <f>IFERROR(INDEX(入力用シート!$C$66:$N$105,MATCH(13,入力用シート!$N$7:$N$105,0),6),"")&amp;""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IFERROR(INDEX(入力用シート!$C$66:$N$105,MATCH(13,入力用シート!$N$7:$N$105,0),3),"")</f>
        <v/>
      </c>
      <c r="E49" s="83"/>
      <c r="F49" s="83"/>
      <c r="G49" s="83"/>
      <c r="H49" s="83"/>
      <c r="I49" s="83" t="str">
        <f>IFERROR(INDEX(入力用シート!$C$66:$N$105,MATCH(13,入力用シート!$N$7:$N$105,0),1),"")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IFERROR(INDEX(入力用シート!$C$66:$N$105,MATCH(14,入力用シート!$N$7:$N$105,0),4),"")</f>
        <v/>
      </c>
      <c r="E51" s="80"/>
      <c r="F51" s="80"/>
      <c r="G51" s="80"/>
      <c r="H51" s="80"/>
      <c r="I51" s="80" t="str">
        <f>IFERROR(INDEX(入力用シート!$C$66:$N$105,MATCH(14,入力用シート!$N$7:$N$105,0),2),"")</f>
        <v/>
      </c>
      <c r="J51" s="80"/>
      <c r="K51" s="80"/>
      <c r="L51" s="80"/>
      <c r="M51" s="80"/>
      <c r="N51" s="81" t="str">
        <f>IFERROR(INDEX(入力用シート!$C$66:$N$105,MATCH(14,入力用シート!$N$7:$N$105,0),5),"")</f>
        <v/>
      </c>
      <c r="O51" s="81"/>
      <c r="P51" s="81" t="str">
        <f>IFERROR(INDEX(入力用シート!$C$66:$N$105,MATCH(14,入力用シート!$N$7:$N$105,0),6),"")&amp;""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IFERROR(INDEX(入力用シート!$C$66:$N$105,MATCH(14,入力用シート!$N$7:$N$105,0),3),"")</f>
        <v/>
      </c>
      <c r="E52" s="83"/>
      <c r="F52" s="83"/>
      <c r="G52" s="83"/>
      <c r="H52" s="83"/>
      <c r="I52" s="83" t="str">
        <f>IFERROR(INDEX(入力用シート!$C$66:$N$105,MATCH(14,入力用シート!$N$7:$N$105,0),1),"")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IFERROR(INDEX(入力用シート!$C$66:$N$105,MATCH(15,入力用シート!$N$7:$N$105,0),4),"")</f>
        <v/>
      </c>
      <c r="E54" s="80"/>
      <c r="F54" s="80"/>
      <c r="G54" s="80"/>
      <c r="H54" s="80"/>
      <c r="I54" s="80" t="str">
        <f>IFERROR(INDEX(入力用シート!$C$66:$N$105,MATCH(15,入力用シート!$N$7:$N$105,0),2),"")</f>
        <v/>
      </c>
      <c r="J54" s="80"/>
      <c r="K54" s="80"/>
      <c r="L54" s="80"/>
      <c r="M54" s="80"/>
      <c r="N54" s="81" t="str">
        <f>IFERROR(INDEX(入力用シート!$C$66:$N$105,MATCH(15,入力用シート!$N$7:$N$105,0),5),"")</f>
        <v/>
      </c>
      <c r="O54" s="81"/>
      <c r="P54" s="81" t="str">
        <f>IFERROR(INDEX(入力用シート!$C$66:$N$105,MATCH(15,入力用シート!$N$7:$N$105,0),6),"")&amp;""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IFERROR(INDEX(入力用シート!$C$66:$N$105,MATCH(15,入力用シート!$N$7:$N$105,0),3),"")</f>
        <v/>
      </c>
      <c r="E55" s="83"/>
      <c r="F55" s="83"/>
      <c r="G55" s="83"/>
      <c r="H55" s="83"/>
      <c r="I55" s="83" t="str">
        <f>IFERROR(INDEX(入力用シート!$C$66:$N$105,MATCH(15,入力用シート!$N$7:$N$105,0),1),"")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view="pageBreakPreview" zoomScaleNormal="100" zoomScaleSheetLayoutView="100" workbookViewId="0">
      <selection sqref="A1:XFD1048576"/>
    </sheetView>
  </sheetViews>
  <sheetFormatPr defaultColWidth="3.625" defaultRowHeight="12" x14ac:dyDescent="0.15"/>
  <cols>
    <col min="1" max="16384" width="3.625" style="1"/>
  </cols>
  <sheetData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Q59"/>
  <sheetViews>
    <sheetView view="pageBreakPreview" topLeftCell="O1" zoomScaleNormal="100" workbookViewId="0">
      <selection activeCell="AI10" sqref="AI10:AK27"/>
    </sheetView>
  </sheetViews>
  <sheetFormatPr defaultColWidth="3.625" defaultRowHeight="12" x14ac:dyDescent="0.15"/>
  <cols>
    <col min="1" max="5" width="3.625" style="5" customWidth="1"/>
    <col min="6" max="10" width="4" style="5" customWidth="1"/>
    <col min="11" max="16" width="3.625" style="5" customWidth="1"/>
    <col min="17" max="21" width="4" style="5" customWidth="1"/>
    <col min="22" max="26" width="3.625" style="5" customWidth="1"/>
    <col min="27" max="31" width="4" style="5" customWidth="1"/>
    <col min="32" max="37" width="3.625" style="5" customWidth="1"/>
    <col min="38" max="42" width="4" style="5" customWidth="1"/>
    <col min="43" max="16384" width="3.625" style="5"/>
  </cols>
  <sheetData>
    <row r="1" spans="2:43" x14ac:dyDescent="0.15">
      <c r="T1" s="116" t="s">
        <v>83</v>
      </c>
      <c r="U1" s="116"/>
      <c r="V1" s="116"/>
      <c r="AO1" s="116" t="s">
        <v>83</v>
      </c>
      <c r="AP1" s="116"/>
      <c r="AQ1" s="116"/>
    </row>
    <row r="2" spans="2:43" ht="17.25" x14ac:dyDescent="0.15">
      <c r="B2" s="89" t="s">
        <v>160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 t="s">
        <v>160</v>
      </c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</row>
    <row r="3" spans="2:43" ht="17.25" x14ac:dyDescent="0.15">
      <c r="B3" s="89" t="s">
        <v>84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 t="s">
        <v>84</v>
      </c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</row>
    <row r="4" spans="2:43" ht="7.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2:43" ht="13.5" customHeight="1" x14ac:dyDescent="0.15">
      <c r="B5" s="1"/>
      <c r="C5" s="85" t="s">
        <v>2</v>
      </c>
      <c r="D5" s="87"/>
      <c r="E5" s="85">
        <f>入力用シート!D3</f>
        <v>0</v>
      </c>
      <c r="F5" s="86"/>
      <c r="G5" s="86"/>
      <c r="H5" s="86"/>
      <c r="I5" s="3" t="s">
        <v>3</v>
      </c>
      <c r="T5" s="116" t="s">
        <v>85</v>
      </c>
      <c r="U5" s="116"/>
      <c r="V5" s="116"/>
      <c r="W5" s="1"/>
      <c r="X5" s="85" t="s">
        <v>2</v>
      </c>
      <c r="Y5" s="87"/>
      <c r="Z5" s="85">
        <f>入力用シート!D3</f>
        <v>0</v>
      </c>
      <c r="AA5" s="86"/>
      <c r="AB5" s="86"/>
      <c r="AC5" s="86"/>
      <c r="AD5" s="3" t="s">
        <v>3</v>
      </c>
      <c r="AO5" s="116" t="s">
        <v>86</v>
      </c>
      <c r="AP5" s="116"/>
      <c r="AQ5" s="116"/>
    </row>
    <row r="6" spans="2:43" ht="18" customHeight="1" x14ac:dyDescent="0.15">
      <c r="B6" s="1"/>
      <c r="C6" s="115" t="s">
        <v>87</v>
      </c>
      <c r="D6" s="115"/>
      <c r="E6" s="115"/>
      <c r="F6" s="115"/>
      <c r="G6" s="115"/>
      <c r="H6" s="115"/>
      <c r="I6" s="115"/>
      <c r="J6" s="115"/>
      <c r="N6" s="128" t="s">
        <v>88</v>
      </c>
      <c r="O6" s="128"/>
      <c r="P6" s="128"/>
      <c r="Q6" s="128"/>
      <c r="R6" s="128"/>
      <c r="S6" s="128"/>
      <c r="T6" s="128"/>
      <c r="U6" s="128"/>
      <c r="W6" s="1"/>
      <c r="X6" s="115" t="s">
        <v>87</v>
      </c>
      <c r="Y6" s="115"/>
      <c r="Z6" s="115"/>
      <c r="AA6" s="115"/>
      <c r="AB6" s="115"/>
      <c r="AC6" s="115"/>
      <c r="AD6" s="115"/>
      <c r="AE6" s="115"/>
      <c r="AI6" s="128" t="s">
        <v>88</v>
      </c>
      <c r="AJ6" s="128"/>
      <c r="AK6" s="128"/>
      <c r="AL6" s="128"/>
      <c r="AM6" s="128"/>
      <c r="AN6" s="128"/>
      <c r="AO6" s="128"/>
      <c r="AP6" s="128"/>
    </row>
    <row r="7" spans="2:43" ht="13.5" customHeight="1" x14ac:dyDescent="0.15">
      <c r="B7" s="120" t="s">
        <v>89</v>
      </c>
      <c r="C7" s="80" t="s">
        <v>59</v>
      </c>
      <c r="D7" s="80"/>
      <c r="E7" s="80"/>
      <c r="F7" s="80" t="s">
        <v>59</v>
      </c>
      <c r="G7" s="80"/>
      <c r="H7" s="80"/>
      <c r="I7" s="80"/>
      <c r="J7" s="80"/>
      <c r="K7" s="123" t="s">
        <v>18</v>
      </c>
      <c r="M7" s="120" t="s">
        <v>89</v>
      </c>
      <c r="N7" s="80" t="s">
        <v>59</v>
      </c>
      <c r="O7" s="80"/>
      <c r="P7" s="80"/>
      <c r="Q7" s="80" t="s">
        <v>59</v>
      </c>
      <c r="R7" s="80"/>
      <c r="S7" s="80"/>
      <c r="T7" s="80"/>
      <c r="U7" s="80"/>
      <c r="V7" s="123" t="s">
        <v>18</v>
      </c>
      <c r="W7" s="120" t="s">
        <v>89</v>
      </c>
      <c r="X7" s="80" t="s">
        <v>59</v>
      </c>
      <c r="Y7" s="80"/>
      <c r="Z7" s="80"/>
      <c r="AA7" s="80" t="s">
        <v>59</v>
      </c>
      <c r="AB7" s="80"/>
      <c r="AC7" s="80"/>
      <c r="AD7" s="80"/>
      <c r="AE7" s="80"/>
      <c r="AF7" s="123" t="s">
        <v>18</v>
      </c>
      <c r="AH7" s="120" t="s">
        <v>89</v>
      </c>
      <c r="AI7" s="80" t="s">
        <v>59</v>
      </c>
      <c r="AJ7" s="80"/>
      <c r="AK7" s="80"/>
      <c r="AL7" s="80" t="s">
        <v>59</v>
      </c>
      <c r="AM7" s="80"/>
      <c r="AN7" s="80"/>
      <c r="AO7" s="80"/>
      <c r="AP7" s="80"/>
      <c r="AQ7" s="123" t="s">
        <v>18</v>
      </c>
    </row>
    <row r="8" spans="2:43" ht="13.5" customHeight="1" x14ac:dyDescent="0.15">
      <c r="B8" s="121"/>
      <c r="C8" s="127" t="s">
        <v>166</v>
      </c>
      <c r="D8" s="127"/>
      <c r="E8" s="127"/>
      <c r="F8" s="127" t="s">
        <v>21</v>
      </c>
      <c r="G8" s="127"/>
      <c r="H8" s="127"/>
      <c r="I8" s="127"/>
      <c r="J8" s="127"/>
      <c r="K8" s="124"/>
      <c r="M8" s="121"/>
      <c r="N8" s="127" t="s">
        <v>166</v>
      </c>
      <c r="O8" s="127"/>
      <c r="P8" s="127"/>
      <c r="Q8" s="127" t="s">
        <v>21</v>
      </c>
      <c r="R8" s="127"/>
      <c r="S8" s="127"/>
      <c r="T8" s="127"/>
      <c r="U8" s="127"/>
      <c r="V8" s="124"/>
      <c r="W8" s="121"/>
      <c r="X8" s="127" t="s">
        <v>166</v>
      </c>
      <c r="Y8" s="127"/>
      <c r="Z8" s="127"/>
      <c r="AA8" s="127" t="s">
        <v>21</v>
      </c>
      <c r="AB8" s="127"/>
      <c r="AC8" s="127"/>
      <c r="AD8" s="127"/>
      <c r="AE8" s="127"/>
      <c r="AF8" s="124"/>
      <c r="AH8" s="121"/>
      <c r="AI8" s="127" t="s">
        <v>166</v>
      </c>
      <c r="AJ8" s="127"/>
      <c r="AK8" s="127"/>
      <c r="AL8" s="127" t="s">
        <v>21</v>
      </c>
      <c r="AM8" s="127"/>
      <c r="AN8" s="127"/>
      <c r="AO8" s="127"/>
      <c r="AP8" s="127"/>
      <c r="AQ8" s="124"/>
    </row>
    <row r="9" spans="2:43" ht="13.5" customHeight="1" x14ac:dyDescent="0.15">
      <c r="B9" s="122"/>
      <c r="C9" s="119"/>
      <c r="D9" s="119"/>
      <c r="E9" s="119"/>
      <c r="F9" s="119"/>
      <c r="G9" s="119"/>
      <c r="H9" s="119"/>
      <c r="I9" s="119"/>
      <c r="J9" s="119"/>
      <c r="K9" s="125"/>
      <c r="M9" s="122"/>
      <c r="N9" s="119"/>
      <c r="O9" s="119"/>
      <c r="P9" s="119"/>
      <c r="Q9" s="119"/>
      <c r="R9" s="119"/>
      <c r="S9" s="119"/>
      <c r="T9" s="119"/>
      <c r="U9" s="119"/>
      <c r="V9" s="125"/>
      <c r="W9" s="122"/>
      <c r="X9" s="119"/>
      <c r="Y9" s="119"/>
      <c r="Z9" s="119"/>
      <c r="AA9" s="119"/>
      <c r="AB9" s="119"/>
      <c r="AC9" s="119"/>
      <c r="AD9" s="119"/>
      <c r="AE9" s="119"/>
      <c r="AF9" s="125"/>
      <c r="AH9" s="122"/>
      <c r="AI9" s="119"/>
      <c r="AJ9" s="119"/>
      <c r="AK9" s="119"/>
      <c r="AL9" s="119"/>
      <c r="AM9" s="119"/>
      <c r="AN9" s="119"/>
      <c r="AO9" s="119"/>
      <c r="AP9" s="119"/>
      <c r="AQ9" s="125"/>
    </row>
    <row r="10" spans="2:43" ht="13.5" customHeight="1" x14ac:dyDescent="0.15">
      <c r="B10" s="117">
        <v>1</v>
      </c>
      <c r="C10" s="97" t="str">
        <f>IFERROR(INDEX(入力用シート!$C$7:$N$61,MATCH(11,入力用シート!$O$7:$O$61,0),3),"")</f>
        <v/>
      </c>
      <c r="D10" s="114"/>
      <c r="E10" s="98"/>
      <c r="F10" s="80" t="str">
        <f>IFERROR(INDEX(入力用シート!$C$7:$N$61,MATCH(11,入力用シート!$O$7:$O$61,0),2),"")</f>
        <v/>
      </c>
      <c r="G10" s="80"/>
      <c r="H10" s="80"/>
      <c r="I10" s="80"/>
      <c r="J10" s="80"/>
      <c r="K10" s="81" t="str">
        <f>IFERROR(INDEX(入力用シート!$C$7:$N$61,MATCH(11,入力用シート!$O$7:$O$61,0),5),"")</f>
        <v/>
      </c>
      <c r="M10" s="117">
        <v>1</v>
      </c>
      <c r="N10" s="97" t="str">
        <f>IFERROR(INDEX(入力用シート!$C$66:$N$105,MATCH(11,入力用シート!$O$66:$O$105,0),3),"")</f>
        <v/>
      </c>
      <c r="O10" s="114"/>
      <c r="P10" s="98"/>
      <c r="Q10" s="80" t="str">
        <f>IFERROR(INDEX(入力用シート!$C$66:$N$105,MATCH(11,入力用シート!$O$66:$O$105,0),2),"")</f>
        <v/>
      </c>
      <c r="R10" s="80"/>
      <c r="S10" s="80"/>
      <c r="T10" s="80"/>
      <c r="U10" s="80"/>
      <c r="V10" s="81" t="str">
        <f>IFERROR(INDEX(入力用シート!$C$66:$N$105,MATCH(11,入力用シート!$O$66:$O$105,0),5),"")</f>
        <v/>
      </c>
      <c r="W10" s="117">
        <v>3</v>
      </c>
      <c r="X10" s="97" t="str">
        <f>IFERROR(INDEX(入力用シート!$C$7:$N$61,MATCH(31,入力用シート!$O$7:$O$61,0),3),"")</f>
        <v/>
      </c>
      <c r="Y10" s="114"/>
      <c r="Z10" s="98"/>
      <c r="AA10" s="80" t="str">
        <f>IFERROR(INDEX(入力用シート!$C$7:$N$61,MATCH(31,入力用シート!$O$7:$O$61,0),2),"")</f>
        <v/>
      </c>
      <c r="AB10" s="80"/>
      <c r="AC10" s="80"/>
      <c r="AD10" s="80"/>
      <c r="AE10" s="80"/>
      <c r="AF10" s="81" t="str">
        <f>IFERROR(INDEX(入力用シート!$C$7:$N$61,MATCH(31,入力用シート!$O$7:$O$61,0),5),"")</f>
        <v/>
      </c>
      <c r="AH10" s="117">
        <v>3</v>
      </c>
      <c r="AI10" s="97" t="str">
        <f>IFERROR(INDEX(入力用シート!$C$66:$N$105,MATCH(31,入力用シート!$O$66:$O$105,0),3),"")</f>
        <v/>
      </c>
      <c r="AJ10" s="114"/>
      <c r="AK10" s="98"/>
      <c r="AL10" s="80" t="str">
        <f>IFERROR(INDEX(入力用シート!$C$66:$N$105,MATCH(31,入力用シート!$O$66:$O$105,0),2),"")</f>
        <v/>
      </c>
      <c r="AM10" s="80"/>
      <c r="AN10" s="80"/>
      <c r="AO10" s="80"/>
      <c r="AP10" s="80"/>
      <c r="AQ10" s="81" t="str">
        <f>IFERROR(INDEX(入力用シート!$C$66:$N$105,MATCH(31,入力用シート!$O$66:$O$105,0),5),"")</f>
        <v/>
      </c>
    </row>
    <row r="11" spans="2:43" ht="13.5" customHeight="1" x14ac:dyDescent="0.15">
      <c r="B11" s="118"/>
      <c r="C11" s="99"/>
      <c r="D11" s="115"/>
      <c r="E11" s="100"/>
      <c r="F11" s="83" t="str">
        <f>IFERROR(INDEX(入力用シート!$C$7:$N$61,MATCH(11,入力用シート!$O$7:$O$61,0),1),"")</f>
        <v/>
      </c>
      <c r="G11" s="83"/>
      <c r="H11" s="83"/>
      <c r="I11" s="83"/>
      <c r="J11" s="83"/>
      <c r="K11" s="81"/>
      <c r="M11" s="118"/>
      <c r="N11" s="99"/>
      <c r="O11" s="115"/>
      <c r="P11" s="100"/>
      <c r="Q11" s="83" t="str">
        <f>IFERROR(INDEX(入力用シート!$C$66:$N$105,MATCH(11,入力用シート!$O$66:$O$105,0),1),"")</f>
        <v/>
      </c>
      <c r="R11" s="83"/>
      <c r="S11" s="83"/>
      <c r="T11" s="83"/>
      <c r="U11" s="83"/>
      <c r="V11" s="81"/>
      <c r="W11" s="118"/>
      <c r="X11" s="99"/>
      <c r="Y11" s="115"/>
      <c r="Z11" s="100"/>
      <c r="AA11" s="83" t="str">
        <f>IFERROR(INDEX(入力用シート!$C$7:$N$61,MATCH(31,入力用シート!$O$7:$O$61,0),1),"")</f>
        <v/>
      </c>
      <c r="AB11" s="83"/>
      <c r="AC11" s="83"/>
      <c r="AD11" s="83"/>
      <c r="AE11" s="83"/>
      <c r="AF11" s="81"/>
      <c r="AH11" s="118"/>
      <c r="AI11" s="99"/>
      <c r="AJ11" s="115"/>
      <c r="AK11" s="100"/>
      <c r="AL11" s="83" t="str">
        <f>IFERROR(INDEX(入力用シート!$C$66:$N$105,MATCH(31,入力用シート!$O$66:$O$105,0),1),"")</f>
        <v/>
      </c>
      <c r="AM11" s="83"/>
      <c r="AN11" s="83"/>
      <c r="AO11" s="83"/>
      <c r="AP11" s="83"/>
      <c r="AQ11" s="81"/>
    </row>
    <row r="12" spans="2:43" ht="13.5" customHeight="1" x14ac:dyDescent="0.15">
      <c r="B12" s="118"/>
      <c r="C12" s="99"/>
      <c r="D12" s="115"/>
      <c r="E12" s="100"/>
      <c r="F12" s="84"/>
      <c r="G12" s="84"/>
      <c r="H12" s="84"/>
      <c r="I12" s="84"/>
      <c r="J12" s="84"/>
      <c r="K12" s="81"/>
      <c r="M12" s="118"/>
      <c r="N12" s="99"/>
      <c r="O12" s="115"/>
      <c r="P12" s="100"/>
      <c r="Q12" s="84"/>
      <c r="R12" s="84"/>
      <c r="S12" s="84"/>
      <c r="T12" s="84"/>
      <c r="U12" s="84"/>
      <c r="V12" s="81"/>
      <c r="W12" s="118"/>
      <c r="X12" s="99"/>
      <c r="Y12" s="115"/>
      <c r="Z12" s="100"/>
      <c r="AA12" s="84"/>
      <c r="AB12" s="84"/>
      <c r="AC12" s="84"/>
      <c r="AD12" s="84"/>
      <c r="AE12" s="84"/>
      <c r="AF12" s="81"/>
      <c r="AH12" s="118"/>
      <c r="AI12" s="99"/>
      <c r="AJ12" s="115"/>
      <c r="AK12" s="100"/>
      <c r="AL12" s="84"/>
      <c r="AM12" s="84"/>
      <c r="AN12" s="84"/>
      <c r="AO12" s="84"/>
      <c r="AP12" s="84"/>
      <c r="AQ12" s="81"/>
    </row>
    <row r="13" spans="2:43" ht="13.5" customHeight="1" x14ac:dyDescent="0.15">
      <c r="B13" s="118"/>
      <c r="C13" s="99"/>
      <c r="D13" s="115"/>
      <c r="E13" s="100"/>
      <c r="F13" s="80" t="str">
        <f>IFERROR(INDEX(入力用シート!$C$7:$N$61,MATCH(12,入力用シート!$O$7:$O$61,0),2),"")</f>
        <v/>
      </c>
      <c r="G13" s="80"/>
      <c r="H13" s="80"/>
      <c r="I13" s="80"/>
      <c r="J13" s="80"/>
      <c r="K13" s="81" t="str">
        <f>IFERROR(INDEX(入力用シート!$C$7:$N$61,MATCH(12,入力用シート!$O$7:$O$61,0),5),"")</f>
        <v/>
      </c>
      <c r="M13" s="118"/>
      <c r="N13" s="99"/>
      <c r="O13" s="115"/>
      <c r="P13" s="100"/>
      <c r="Q13" s="80" t="str">
        <f>IFERROR(INDEX(入力用シート!$C$66:$N$105,MATCH(12,入力用シート!$O$66:$O$105,0),2),"")</f>
        <v/>
      </c>
      <c r="R13" s="80"/>
      <c r="S13" s="80"/>
      <c r="T13" s="80"/>
      <c r="U13" s="80"/>
      <c r="V13" s="81" t="str">
        <f>IFERROR(INDEX(入力用シート!$C$66:$N$105,MATCH(12,入力用シート!$O$66:$O$105,0),5),"")</f>
        <v/>
      </c>
      <c r="W13" s="118"/>
      <c r="X13" s="99"/>
      <c r="Y13" s="115"/>
      <c r="Z13" s="100"/>
      <c r="AA13" s="80" t="str">
        <f>IFERROR(INDEX(入力用シート!$C$7:$N$61,MATCH(32,入力用シート!$O$7:$O$61,0),2),"")</f>
        <v/>
      </c>
      <c r="AB13" s="80"/>
      <c r="AC13" s="80"/>
      <c r="AD13" s="80"/>
      <c r="AE13" s="80"/>
      <c r="AF13" s="81" t="str">
        <f>IFERROR(INDEX(入力用シート!$C$7:$N$61,MATCH(32,入力用シート!$O$7:$O$61,0),5),"")</f>
        <v/>
      </c>
      <c r="AH13" s="118"/>
      <c r="AI13" s="99"/>
      <c r="AJ13" s="115"/>
      <c r="AK13" s="100"/>
      <c r="AL13" s="80" t="str">
        <f>IFERROR(INDEX(入力用シート!$C$66:$N$105,MATCH(32,入力用シート!$O$66:$O$105,0),2),"")</f>
        <v/>
      </c>
      <c r="AM13" s="80"/>
      <c r="AN13" s="80"/>
      <c r="AO13" s="80"/>
      <c r="AP13" s="80"/>
      <c r="AQ13" s="81" t="str">
        <f>IFERROR(INDEX(入力用シート!$C$66:$N$105,MATCH(32,入力用シート!$O$66:$O$105,0),5),"")</f>
        <v/>
      </c>
    </row>
    <row r="14" spans="2:43" ht="13.5" customHeight="1" x14ac:dyDescent="0.15">
      <c r="B14" s="118"/>
      <c r="C14" s="99"/>
      <c r="D14" s="115"/>
      <c r="E14" s="100"/>
      <c r="F14" s="83" t="str">
        <f>IFERROR(INDEX(入力用シート!$C$7:$N$61,MATCH(12,入力用シート!$O$7:$O$61,0),1),"")</f>
        <v/>
      </c>
      <c r="G14" s="83"/>
      <c r="H14" s="83"/>
      <c r="I14" s="83"/>
      <c r="J14" s="83"/>
      <c r="K14" s="81"/>
      <c r="M14" s="118"/>
      <c r="N14" s="99"/>
      <c r="O14" s="115"/>
      <c r="P14" s="100"/>
      <c r="Q14" s="83" t="str">
        <f>IFERROR(INDEX(入力用シート!$C$66:$N$105,MATCH(12,入力用シート!$O$66:$O$105,0),1),"")</f>
        <v/>
      </c>
      <c r="R14" s="83"/>
      <c r="S14" s="83"/>
      <c r="T14" s="83"/>
      <c r="U14" s="83"/>
      <c r="V14" s="81"/>
      <c r="W14" s="118"/>
      <c r="X14" s="99"/>
      <c r="Y14" s="115"/>
      <c r="Z14" s="100"/>
      <c r="AA14" s="83" t="str">
        <f>IFERROR(INDEX(入力用シート!$C$7:$N$61,MATCH(32,入力用シート!$O$7:$O$61,0),1),"")</f>
        <v/>
      </c>
      <c r="AB14" s="83"/>
      <c r="AC14" s="83"/>
      <c r="AD14" s="83"/>
      <c r="AE14" s="83"/>
      <c r="AF14" s="81"/>
      <c r="AH14" s="118"/>
      <c r="AI14" s="99"/>
      <c r="AJ14" s="115"/>
      <c r="AK14" s="100"/>
      <c r="AL14" s="83" t="str">
        <f>IFERROR(INDEX(入力用シート!$C$66:$N$105,MATCH(32,入力用シート!$O$66:$O$105,0),1),"")</f>
        <v/>
      </c>
      <c r="AM14" s="83"/>
      <c r="AN14" s="83"/>
      <c r="AO14" s="83"/>
      <c r="AP14" s="83"/>
      <c r="AQ14" s="81"/>
    </row>
    <row r="15" spans="2:43" ht="13.5" customHeight="1" x14ac:dyDescent="0.15">
      <c r="B15" s="118"/>
      <c r="C15" s="99"/>
      <c r="D15" s="115"/>
      <c r="E15" s="100"/>
      <c r="F15" s="84"/>
      <c r="G15" s="84"/>
      <c r="H15" s="84"/>
      <c r="I15" s="84"/>
      <c r="J15" s="84"/>
      <c r="K15" s="81"/>
      <c r="M15" s="118"/>
      <c r="N15" s="99"/>
      <c r="O15" s="115"/>
      <c r="P15" s="100"/>
      <c r="Q15" s="84"/>
      <c r="R15" s="84"/>
      <c r="S15" s="84"/>
      <c r="T15" s="84"/>
      <c r="U15" s="84"/>
      <c r="V15" s="81"/>
      <c r="W15" s="118"/>
      <c r="X15" s="99"/>
      <c r="Y15" s="115"/>
      <c r="Z15" s="100"/>
      <c r="AA15" s="84"/>
      <c r="AB15" s="84"/>
      <c r="AC15" s="84"/>
      <c r="AD15" s="84"/>
      <c r="AE15" s="84"/>
      <c r="AF15" s="81"/>
      <c r="AH15" s="118"/>
      <c r="AI15" s="99"/>
      <c r="AJ15" s="115"/>
      <c r="AK15" s="100"/>
      <c r="AL15" s="84"/>
      <c r="AM15" s="84"/>
      <c r="AN15" s="84"/>
      <c r="AO15" s="84"/>
      <c r="AP15" s="84"/>
      <c r="AQ15" s="81"/>
    </row>
    <row r="16" spans="2:43" ht="13.5" customHeight="1" x14ac:dyDescent="0.15">
      <c r="B16" s="118"/>
      <c r="C16" s="99"/>
      <c r="D16" s="115"/>
      <c r="E16" s="100"/>
      <c r="F16" s="80" t="str">
        <f>IFERROR(INDEX(入力用シート!$C$7:$N$61,MATCH(13,入力用シート!$O$7:$O$61,0),2),"")</f>
        <v/>
      </c>
      <c r="G16" s="80"/>
      <c r="H16" s="80"/>
      <c r="I16" s="80"/>
      <c r="J16" s="80"/>
      <c r="K16" s="81" t="str">
        <f>IFERROR(INDEX(入力用シート!$C$7:$N$61,MATCH(13,入力用シート!$O$7:$O$61,0),5),"")</f>
        <v/>
      </c>
      <c r="M16" s="118"/>
      <c r="N16" s="99"/>
      <c r="O16" s="115"/>
      <c r="P16" s="100"/>
      <c r="Q16" s="80" t="str">
        <f>IFERROR(INDEX(入力用シート!$C$66:$N$105,MATCH(13,入力用シート!$O$66:$O$105,0),2),"")</f>
        <v/>
      </c>
      <c r="R16" s="80"/>
      <c r="S16" s="80"/>
      <c r="T16" s="80"/>
      <c r="U16" s="80"/>
      <c r="V16" s="81" t="str">
        <f>IFERROR(INDEX(入力用シート!$C$66:$N$105,MATCH(13,入力用シート!$O$66:$O$105,0),5),"")</f>
        <v/>
      </c>
      <c r="W16" s="118"/>
      <c r="X16" s="99"/>
      <c r="Y16" s="115"/>
      <c r="Z16" s="100"/>
      <c r="AA16" s="80" t="str">
        <f>IFERROR(INDEX(入力用シート!$C$7:$N$61,MATCH(33,入力用シート!$O$7:$O$61,0),2),"")</f>
        <v/>
      </c>
      <c r="AB16" s="80"/>
      <c r="AC16" s="80"/>
      <c r="AD16" s="80"/>
      <c r="AE16" s="80"/>
      <c r="AF16" s="81" t="str">
        <f>IFERROR(INDEX(入力用シート!$C$7:$N$61,MATCH(33,入力用シート!$O$7:$O$61,0),5),"")</f>
        <v/>
      </c>
      <c r="AH16" s="118"/>
      <c r="AI16" s="99"/>
      <c r="AJ16" s="115"/>
      <c r="AK16" s="100"/>
      <c r="AL16" s="80" t="str">
        <f>IFERROR(INDEX(入力用シート!$C$66:$N$105,MATCH(33,入力用シート!$O$66:$O$105,0),2),"")</f>
        <v/>
      </c>
      <c r="AM16" s="80"/>
      <c r="AN16" s="80"/>
      <c r="AO16" s="80"/>
      <c r="AP16" s="80"/>
      <c r="AQ16" s="81" t="str">
        <f>IFERROR(INDEX(入力用シート!$C$66:$N$105,MATCH(33,入力用シート!$O$66:$O$105,0),5),"")</f>
        <v/>
      </c>
    </row>
    <row r="17" spans="2:43" ht="13.5" customHeight="1" x14ac:dyDescent="0.15">
      <c r="B17" s="118"/>
      <c r="C17" s="99"/>
      <c r="D17" s="115"/>
      <c r="E17" s="100"/>
      <c r="F17" s="83" t="str">
        <f>IFERROR(INDEX(入力用シート!$C$7:$N$61,MATCH(13,入力用シート!$O$7:$O$61,0),1),"")</f>
        <v/>
      </c>
      <c r="G17" s="83"/>
      <c r="H17" s="83"/>
      <c r="I17" s="83"/>
      <c r="J17" s="83"/>
      <c r="K17" s="81"/>
      <c r="M17" s="118"/>
      <c r="N17" s="99"/>
      <c r="O17" s="115"/>
      <c r="P17" s="100"/>
      <c r="Q17" s="83" t="str">
        <f>IFERROR(INDEX(入力用シート!$C$66:$N$105,MATCH(13,入力用シート!$O$66:$O$105,0),1),"")</f>
        <v/>
      </c>
      <c r="R17" s="83"/>
      <c r="S17" s="83"/>
      <c r="T17" s="83"/>
      <c r="U17" s="83"/>
      <c r="V17" s="81"/>
      <c r="W17" s="118"/>
      <c r="X17" s="99"/>
      <c r="Y17" s="115"/>
      <c r="Z17" s="100"/>
      <c r="AA17" s="83" t="str">
        <f>IFERROR(INDEX(入力用シート!$C$7:$N$61,MATCH(33,入力用シート!$O$7:$O$61,0),1),"")</f>
        <v/>
      </c>
      <c r="AB17" s="83"/>
      <c r="AC17" s="83"/>
      <c r="AD17" s="83"/>
      <c r="AE17" s="83"/>
      <c r="AF17" s="81"/>
      <c r="AH17" s="118"/>
      <c r="AI17" s="99"/>
      <c r="AJ17" s="115"/>
      <c r="AK17" s="100"/>
      <c r="AL17" s="83" t="str">
        <f>IFERROR(INDEX(入力用シート!$C$66:$N$105,MATCH(33,入力用シート!$O$66:$O$105,0),1),"")</f>
        <v/>
      </c>
      <c r="AM17" s="83"/>
      <c r="AN17" s="83"/>
      <c r="AO17" s="83"/>
      <c r="AP17" s="83"/>
      <c r="AQ17" s="81"/>
    </row>
    <row r="18" spans="2:43" ht="13.5" customHeight="1" x14ac:dyDescent="0.15">
      <c r="B18" s="118"/>
      <c r="C18" s="99"/>
      <c r="D18" s="115"/>
      <c r="E18" s="100"/>
      <c r="F18" s="84"/>
      <c r="G18" s="84"/>
      <c r="H18" s="84"/>
      <c r="I18" s="84"/>
      <c r="J18" s="84"/>
      <c r="K18" s="81"/>
      <c r="M18" s="118"/>
      <c r="N18" s="99"/>
      <c r="O18" s="115"/>
      <c r="P18" s="100"/>
      <c r="Q18" s="84"/>
      <c r="R18" s="84"/>
      <c r="S18" s="84"/>
      <c r="T18" s="84"/>
      <c r="U18" s="84"/>
      <c r="V18" s="81"/>
      <c r="W18" s="118"/>
      <c r="X18" s="99"/>
      <c r="Y18" s="115"/>
      <c r="Z18" s="100"/>
      <c r="AA18" s="84"/>
      <c r="AB18" s="84"/>
      <c r="AC18" s="84"/>
      <c r="AD18" s="84"/>
      <c r="AE18" s="84"/>
      <c r="AF18" s="81"/>
      <c r="AH18" s="118"/>
      <c r="AI18" s="99"/>
      <c r="AJ18" s="115"/>
      <c r="AK18" s="100"/>
      <c r="AL18" s="84"/>
      <c r="AM18" s="84"/>
      <c r="AN18" s="84"/>
      <c r="AO18" s="84"/>
      <c r="AP18" s="84"/>
      <c r="AQ18" s="81"/>
    </row>
    <row r="19" spans="2:43" ht="13.5" customHeight="1" x14ac:dyDescent="0.15">
      <c r="B19" s="118"/>
      <c r="C19" s="99"/>
      <c r="D19" s="115"/>
      <c r="E19" s="100"/>
      <c r="F19" s="80" t="str">
        <f>IFERROR(INDEX(入力用シート!$C$7:$N$61,MATCH(14,入力用シート!$O$7:$O$61,0),2),"")</f>
        <v/>
      </c>
      <c r="G19" s="80"/>
      <c r="H19" s="80"/>
      <c r="I19" s="80"/>
      <c r="J19" s="80"/>
      <c r="K19" s="81" t="str">
        <f>IFERROR(INDEX(入力用シート!$C$7:$N$61,MATCH(14,入力用シート!$O$7:$O$61,0),5),"")</f>
        <v/>
      </c>
      <c r="M19" s="118"/>
      <c r="N19" s="99"/>
      <c r="O19" s="115"/>
      <c r="P19" s="100"/>
      <c r="Q19" s="80" t="str">
        <f>IFERROR(INDEX(入力用シート!$C$66:$N$105,MATCH(14,入力用シート!$O$66:$O$105,0),2),"")</f>
        <v/>
      </c>
      <c r="R19" s="80"/>
      <c r="S19" s="80"/>
      <c r="T19" s="80"/>
      <c r="U19" s="80"/>
      <c r="V19" s="81" t="str">
        <f>IFERROR(INDEX(入力用シート!$C$66:$N$105,MATCH(14,入力用シート!$O$66:$O$105,0),5),"")</f>
        <v/>
      </c>
      <c r="W19" s="118"/>
      <c r="X19" s="99"/>
      <c r="Y19" s="115"/>
      <c r="Z19" s="100"/>
      <c r="AA19" s="80" t="str">
        <f>IFERROR(INDEX(入力用シート!$C$7:$N$61,MATCH(34,入力用シート!$O$7:$O$61,0),2),"")</f>
        <v/>
      </c>
      <c r="AB19" s="80"/>
      <c r="AC19" s="80"/>
      <c r="AD19" s="80"/>
      <c r="AE19" s="80"/>
      <c r="AF19" s="81" t="str">
        <f>IFERROR(INDEX(入力用シート!$C$7:$N$61,MATCH(34,入力用シート!$O$7:$O$61,0),5),"")</f>
        <v/>
      </c>
      <c r="AH19" s="118"/>
      <c r="AI19" s="99"/>
      <c r="AJ19" s="115"/>
      <c r="AK19" s="100"/>
      <c r="AL19" s="80" t="str">
        <f>IFERROR(INDEX(入力用シート!$C$66:$N$105,MATCH(34,入力用シート!$O$66:$O$105,0),2),"")</f>
        <v/>
      </c>
      <c r="AM19" s="80"/>
      <c r="AN19" s="80"/>
      <c r="AO19" s="80"/>
      <c r="AP19" s="80"/>
      <c r="AQ19" s="81" t="str">
        <f>IFERROR(INDEX(入力用シート!$C$66:$N$105,MATCH(34,入力用シート!$O$66:$O$105,0),5),"")</f>
        <v/>
      </c>
    </row>
    <row r="20" spans="2:43" ht="13.5" customHeight="1" x14ac:dyDescent="0.15">
      <c r="B20" s="118"/>
      <c r="C20" s="99"/>
      <c r="D20" s="115"/>
      <c r="E20" s="100"/>
      <c r="F20" s="83" t="str">
        <f>IFERROR(INDEX(入力用シート!$C$7:$N$61,MATCH(14,入力用シート!$O$7:$O$61,0),1),"")</f>
        <v/>
      </c>
      <c r="G20" s="83"/>
      <c r="H20" s="83"/>
      <c r="I20" s="83"/>
      <c r="J20" s="83"/>
      <c r="K20" s="81"/>
      <c r="M20" s="118"/>
      <c r="N20" s="99"/>
      <c r="O20" s="115"/>
      <c r="P20" s="100"/>
      <c r="Q20" s="83" t="str">
        <f>IFERROR(INDEX(入力用シート!$C$66:$N$105,MATCH(14,入力用シート!$O$66:$O$105,0),1),"")</f>
        <v/>
      </c>
      <c r="R20" s="83"/>
      <c r="S20" s="83"/>
      <c r="T20" s="83"/>
      <c r="U20" s="83"/>
      <c r="V20" s="81"/>
      <c r="W20" s="118"/>
      <c r="X20" s="99"/>
      <c r="Y20" s="115"/>
      <c r="Z20" s="100"/>
      <c r="AA20" s="83" t="str">
        <f>IFERROR(INDEX(入力用シート!$C$7:$N$61,MATCH(34,入力用シート!$O$7:$O$61,0),1),"")</f>
        <v/>
      </c>
      <c r="AB20" s="83"/>
      <c r="AC20" s="83"/>
      <c r="AD20" s="83"/>
      <c r="AE20" s="83"/>
      <c r="AF20" s="81"/>
      <c r="AH20" s="118"/>
      <c r="AI20" s="99"/>
      <c r="AJ20" s="115"/>
      <c r="AK20" s="100"/>
      <c r="AL20" s="83" t="str">
        <f>IFERROR(INDEX(入力用シート!$C$66:$N$105,MATCH(34,入力用シート!$O$66:$O$105,0),1),"")</f>
        <v/>
      </c>
      <c r="AM20" s="83"/>
      <c r="AN20" s="83"/>
      <c r="AO20" s="83"/>
      <c r="AP20" s="83"/>
      <c r="AQ20" s="81"/>
    </row>
    <row r="21" spans="2:43" ht="13.5" customHeight="1" x14ac:dyDescent="0.15">
      <c r="B21" s="118"/>
      <c r="C21" s="99"/>
      <c r="D21" s="115"/>
      <c r="E21" s="100"/>
      <c r="F21" s="84"/>
      <c r="G21" s="84"/>
      <c r="H21" s="84"/>
      <c r="I21" s="84"/>
      <c r="J21" s="84"/>
      <c r="K21" s="81"/>
      <c r="M21" s="118"/>
      <c r="N21" s="99"/>
      <c r="O21" s="115"/>
      <c r="P21" s="100"/>
      <c r="Q21" s="84"/>
      <c r="R21" s="84"/>
      <c r="S21" s="84"/>
      <c r="T21" s="84"/>
      <c r="U21" s="84"/>
      <c r="V21" s="81"/>
      <c r="W21" s="118"/>
      <c r="X21" s="99"/>
      <c r="Y21" s="115"/>
      <c r="Z21" s="100"/>
      <c r="AA21" s="84"/>
      <c r="AB21" s="84"/>
      <c r="AC21" s="84"/>
      <c r="AD21" s="84"/>
      <c r="AE21" s="84"/>
      <c r="AF21" s="81"/>
      <c r="AH21" s="118"/>
      <c r="AI21" s="99"/>
      <c r="AJ21" s="115"/>
      <c r="AK21" s="100"/>
      <c r="AL21" s="84"/>
      <c r="AM21" s="84"/>
      <c r="AN21" s="84"/>
      <c r="AO21" s="84"/>
      <c r="AP21" s="84"/>
      <c r="AQ21" s="81"/>
    </row>
    <row r="22" spans="2:43" ht="13.5" customHeight="1" x14ac:dyDescent="0.15">
      <c r="B22" s="118"/>
      <c r="C22" s="99"/>
      <c r="D22" s="115"/>
      <c r="E22" s="100"/>
      <c r="F22" s="80" t="str">
        <f>IFERROR(INDEX(入力用シート!$C$7:$N$61,MATCH(15,入力用シート!$O$7:$O$61,0),2),"")</f>
        <v/>
      </c>
      <c r="G22" s="80"/>
      <c r="H22" s="80"/>
      <c r="I22" s="80"/>
      <c r="J22" s="80"/>
      <c r="K22" s="81" t="str">
        <f>IFERROR(INDEX(入力用シート!$C$7:$N$61,MATCH(15,入力用シート!$O$7:$O$61,0),5),"")</f>
        <v/>
      </c>
      <c r="M22" s="118"/>
      <c r="N22" s="99"/>
      <c r="O22" s="115"/>
      <c r="P22" s="100"/>
      <c r="Q22" s="80" t="str">
        <f>IFERROR(INDEX(入力用シート!$C$66:$N$105,MATCH(15,入力用シート!$O$66:$O$105,0),2),"")</f>
        <v/>
      </c>
      <c r="R22" s="80"/>
      <c r="S22" s="80"/>
      <c r="T22" s="80"/>
      <c r="U22" s="80"/>
      <c r="V22" s="81" t="str">
        <f>IFERROR(INDEX(入力用シート!$C$66:$N$105,MATCH(15,入力用シート!$O$66:$O$105,0),5),"")</f>
        <v/>
      </c>
      <c r="W22" s="118"/>
      <c r="X22" s="99"/>
      <c r="Y22" s="115"/>
      <c r="Z22" s="100"/>
      <c r="AA22" s="80" t="str">
        <f>IFERROR(INDEX(入力用シート!$C$7:$N$61,MATCH(35,入力用シート!$O$7:$O$61,0),2),"")</f>
        <v/>
      </c>
      <c r="AB22" s="80"/>
      <c r="AC22" s="80"/>
      <c r="AD22" s="80"/>
      <c r="AE22" s="80"/>
      <c r="AF22" s="126" t="str">
        <f>IFERROR(INDEX(入力用シート!$C$7:$N$61,MATCH(35,入力用シート!$O$7:$O$61,0),5),"")</f>
        <v/>
      </c>
      <c r="AH22" s="118"/>
      <c r="AI22" s="99"/>
      <c r="AJ22" s="115"/>
      <c r="AK22" s="100"/>
      <c r="AL22" s="80" t="str">
        <f>IFERROR(INDEX(入力用シート!$C$66:$N$105,MATCH(35,入力用シート!$O$66:$O$105,0),2),"")</f>
        <v/>
      </c>
      <c r="AM22" s="80"/>
      <c r="AN22" s="80"/>
      <c r="AO22" s="80"/>
      <c r="AP22" s="80"/>
      <c r="AQ22" s="81" t="str">
        <f>IFERROR(INDEX(入力用シート!$C$66:$N$105,MATCH(35,入力用シート!$O$66:$O$105,0),5),"")</f>
        <v/>
      </c>
    </row>
    <row r="23" spans="2:43" ht="13.5" customHeight="1" x14ac:dyDescent="0.15">
      <c r="B23" s="118"/>
      <c r="C23" s="99"/>
      <c r="D23" s="115"/>
      <c r="E23" s="100"/>
      <c r="F23" s="83" t="str">
        <f>IFERROR(INDEX(入力用シート!$C$7:$N$61,MATCH(15,入力用シート!$O$7:$O$61,0),1),"")</f>
        <v/>
      </c>
      <c r="G23" s="83"/>
      <c r="H23" s="83"/>
      <c r="I23" s="83"/>
      <c r="J23" s="83"/>
      <c r="K23" s="81"/>
      <c r="M23" s="118"/>
      <c r="N23" s="99"/>
      <c r="O23" s="115"/>
      <c r="P23" s="100"/>
      <c r="Q23" s="83" t="str">
        <f>IFERROR(INDEX(入力用シート!$C$66:$N$105,MATCH(15,入力用シート!$O$66:$O$105,0),1),"")</f>
        <v/>
      </c>
      <c r="R23" s="83"/>
      <c r="S23" s="83"/>
      <c r="T23" s="83"/>
      <c r="U23" s="83"/>
      <c r="V23" s="81"/>
      <c r="W23" s="118"/>
      <c r="X23" s="99"/>
      <c r="Y23" s="115"/>
      <c r="Z23" s="100"/>
      <c r="AA23" s="83" t="str">
        <f>IFERROR(INDEX(入力用シート!$C$7:$N$61,MATCH(35,入力用シート!$O$7:$O$61,0),1),"")</f>
        <v/>
      </c>
      <c r="AB23" s="83"/>
      <c r="AC23" s="83"/>
      <c r="AD23" s="83"/>
      <c r="AE23" s="83"/>
      <c r="AF23" s="126"/>
      <c r="AH23" s="118"/>
      <c r="AI23" s="99"/>
      <c r="AJ23" s="115"/>
      <c r="AK23" s="100"/>
      <c r="AL23" s="83" t="str">
        <f>IFERROR(INDEX(入力用シート!$C$66:$N$105,MATCH(35,入力用シート!$O$66:$O$105,0),1),"")</f>
        <v/>
      </c>
      <c r="AM23" s="83"/>
      <c r="AN23" s="83"/>
      <c r="AO23" s="83"/>
      <c r="AP23" s="83"/>
      <c r="AQ23" s="81"/>
    </row>
    <row r="24" spans="2:43" ht="13.5" customHeight="1" x14ac:dyDescent="0.15">
      <c r="B24" s="118"/>
      <c r="C24" s="99"/>
      <c r="D24" s="115"/>
      <c r="E24" s="100"/>
      <c r="F24" s="84"/>
      <c r="G24" s="84"/>
      <c r="H24" s="84"/>
      <c r="I24" s="84"/>
      <c r="J24" s="84"/>
      <c r="K24" s="81"/>
      <c r="M24" s="118"/>
      <c r="N24" s="99"/>
      <c r="O24" s="115"/>
      <c r="P24" s="100"/>
      <c r="Q24" s="84"/>
      <c r="R24" s="84"/>
      <c r="S24" s="84"/>
      <c r="T24" s="84"/>
      <c r="U24" s="84"/>
      <c r="V24" s="81"/>
      <c r="W24" s="118"/>
      <c r="X24" s="99"/>
      <c r="Y24" s="115"/>
      <c r="Z24" s="100"/>
      <c r="AA24" s="84"/>
      <c r="AB24" s="84"/>
      <c r="AC24" s="84"/>
      <c r="AD24" s="84"/>
      <c r="AE24" s="84"/>
      <c r="AF24" s="126"/>
      <c r="AH24" s="118"/>
      <c r="AI24" s="99"/>
      <c r="AJ24" s="115"/>
      <c r="AK24" s="100"/>
      <c r="AL24" s="84"/>
      <c r="AM24" s="84"/>
      <c r="AN24" s="84"/>
      <c r="AO24" s="84"/>
      <c r="AP24" s="84"/>
      <c r="AQ24" s="81"/>
    </row>
    <row r="25" spans="2:43" ht="13.5" customHeight="1" x14ac:dyDescent="0.15">
      <c r="B25" s="118"/>
      <c r="C25" s="99"/>
      <c r="D25" s="115"/>
      <c r="E25" s="100"/>
      <c r="F25" s="80" t="str">
        <f>IFERROR(INDEX(入力用シート!$C$7:$N$61,MATCH(16,入力用シート!$O$7:$O$61,0),2),"")</f>
        <v/>
      </c>
      <c r="G25" s="80"/>
      <c r="H25" s="80"/>
      <c r="I25" s="80"/>
      <c r="J25" s="80"/>
      <c r="K25" s="81" t="str">
        <f>IFERROR(INDEX(入力用シート!$C$7:$N$61,MATCH(16,入力用シート!$O$7:$O$61,0),5),"")</f>
        <v/>
      </c>
      <c r="M25" s="118"/>
      <c r="N25" s="99"/>
      <c r="O25" s="115"/>
      <c r="P25" s="100"/>
      <c r="Q25" s="80" t="str">
        <f>IFERROR(INDEX(入力用シート!$C$66:$N$105,MATCH(16,入力用シート!$O$66:$O$105,0),2),"")</f>
        <v/>
      </c>
      <c r="R25" s="80"/>
      <c r="S25" s="80"/>
      <c r="T25" s="80"/>
      <c r="U25" s="80"/>
      <c r="V25" s="81" t="str">
        <f>IFERROR(INDEX(入力用シート!$C$66:$N$105,MATCH(16,入力用シート!$O$66:$O$105,0),5),"")</f>
        <v/>
      </c>
      <c r="W25" s="118"/>
      <c r="X25" s="99"/>
      <c r="Y25" s="115"/>
      <c r="Z25" s="100"/>
      <c r="AA25" s="80" t="str">
        <f>IFERROR(INDEX(入力用シート!$C$7:$N$61,MATCH(36,入力用シート!$O$7:$O$61,0),2),"")</f>
        <v/>
      </c>
      <c r="AB25" s="80"/>
      <c r="AC25" s="80"/>
      <c r="AD25" s="80"/>
      <c r="AE25" s="80"/>
      <c r="AF25" s="126" t="str">
        <f>IFERROR(INDEX(入力用シート!$C$7:$N$61,MATCH(36,入力用シート!$O$7:$O$61,0),5),"")</f>
        <v/>
      </c>
      <c r="AH25" s="118"/>
      <c r="AI25" s="99"/>
      <c r="AJ25" s="115"/>
      <c r="AK25" s="100"/>
      <c r="AL25" s="80" t="str">
        <f>IFERROR(INDEX(入力用シート!$C$66:$N$105,MATCH(36,入力用シート!$O$66:$O$105,0),2),"")</f>
        <v/>
      </c>
      <c r="AM25" s="80"/>
      <c r="AN25" s="80"/>
      <c r="AO25" s="80"/>
      <c r="AP25" s="80"/>
      <c r="AQ25" s="81" t="str">
        <f>IFERROR(INDEX(入力用シート!$C$66:$N$105,MATCH(36,入力用シート!$O$66:$O$105,0),5),"")</f>
        <v/>
      </c>
    </row>
    <row r="26" spans="2:43" ht="13.5" customHeight="1" x14ac:dyDescent="0.15">
      <c r="B26" s="118"/>
      <c r="C26" s="99"/>
      <c r="D26" s="115"/>
      <c r="E26" s="100"/>
      <c r="F26" s="83" t="str">
        <f>IFERROR(INDEX(入力用シート!$C$7:$N$61,MATCH(16,入力用シート!$O$7:$O$61,0),1),"")</f>
        <v/>
      </c>
      <c r="G26" s="83"/>
      <c r="H26" s="83"/>
      <c r="I26" s="83"/>
      <c r="J26" s="83"/>
      <c r="K26" s="81"/>
      <c r="M26" s="118"/>
      <c r="N26" s="99"/>
      <c r="O26" s="115"/>
      <c r="P26" s="100"/>
      <c r="Q26" s="83" t="str">
        <f>IFERROR(INDEX(入力用シート!$C$66:$N$105,MATCH(16,入力用シート!$O$66:$O$105,0),1),"")</f>
        <v/>
      </c>
      <c r="R26" s="83"/>
      <c r="S26" s="83"/>
      <c r="T26" s="83"/>
      <c r="U26" s="83"/>
      <c r="V26" s="81"/>
      <c r="W26" s="118"/>
      <c r="X26" s="99"/>
      <c r="Y26" s="115"/>
      <c r="Z26" s="100"/>
      <c r="AA26" s="83" t="str">
        <f>IFERROR(INDEX(入力用シート!$C$7:$N$61,MATCH(36,入力用シート!$O$7:$O$61,0),1),"")</f>
        <v/>
      </c>
      <c r="AB26" s="83"/>
      <c r="AC26" s="83"/>
      <c r="AD26" s="83"/>
      <c r="AE26" s="83"/>
      <c r="AF26" s="126"/>
      <c r="AH26" s="118"/>
      <c r="AI26" s="99"/>
      <c r="AJ26" s="115"/>
      <c r="AK26" s="100"/>
      <c r="AL26" s="83" t="str">
        <f>IFERROR(INDEX(入力用シート!$C$66:$N$105,MATCH(36,入力用シート!$O$66:$O$105,0),1),"")</f>
        <v/>
      </c>
      <c r="AM26" s="83"/>
      <c r="AN26" s="83"/>
      <c r="AO26" s="83"/>
      <c r="AP26" s="83"/>
      <c r="AQ26" s="81"/>
    </row>
    <row r="27" spans="2:43" ht="13.5" customHeight="1" x14ac:dyDescent="0.15">
      <c r="B27" s="118"/>
      <c r="C27" s="99"/>
      <c r="D27" s="115"/>
      <c r="E27" s="100"/>
      <c r="F27" s="84"/>
      <c r="G27" s="84"/>
      <c r="H27" s="84"/>
      <c r="I27" s="84"/>
      <c r="J27" s="84"/>
      <c r="K27" s="81"/>
      <c r="M27" s="119"/>
      <c r="N27" s="94"/>
      <c r="O27" s="95"/>
      <c r="P27" s="96"/>
      <c r="Q27" s="84"/>
      <c r="R27" s="84"/>
      <c r="S27" s="84"/>
      <c r="T27" s="84"/>
      <c r="U27" s="84"/>
      <c r="V27" s="81"/>
      <c r="W27" s="118"/>
      <c r="X27" s="99"/>
      <c r="Y27" s="115"/>
      <c r="Z27" s="100"/>
      <c r="AA27" s="84"/>
      <c r="AB27" s="84"/>
      <c r="AC27" s="84"/>
      <c r="AD27" s="84"/>
      <c r="AE27" s="84"/>
      <c r="AF27" s="126"/>
      <c r="AH27" s="119"/>
      <c r="AI27" s="94"/>
      <c r="AJ27" s="95"/>
      <c r="AK27" s="96"/>
      <c r="AL27" s="84"/>
      <c r="AM27" s="84"/>
      <c r="AN27" s="84"/>
      <c r="AO27" s="84"/>
      <c r="AP27" s="84"/>
      <c r="AQ27" s="81"/>
    </row>
    <row r="28" spans="2:43" ht="13.5" customHeight="1" x14ac:dyDescent="0.15">
      <c r="B28" s="118"/>
      <c r="C28" s="99"/>
      <c r="D28" s="115"/>
      <c r="E28" s="100"/>
      <c r="F28" s="80" t="str">
        <f>IFERROR(INDEX(入力用シート!$C$7:$N$61,MATCH(17,入力用シート!$O$7:$O$61,0),2),"")</f>
        <v/>
      </c>
      <c r="G28" s="80"/>
      <c r="H28" s="80"/>
      <c r="I28" s="80"/>
      <c r="J28" s="80"/>
      <c r="K28" s="81" t="str">
        <f>IFERROR(INDEX(入力用シート!$C$7:$N$61,MATCH(17,入力用シート!$O$7:$O$61,0),5),"")</f>
        <v/>
      </c>
      <c r="W28" s="118"/>
      <c r="X28" s="99"/>
      <c r="Y28" s="115"/>
      <c r="Z28" s="100"/>
      <c r="AA28" s="80" t="str">
        <f>IFERROR(INDEX(入力用シート!$C$7:$N$61,MATCH(37,入力用シート!$O$7:$O$61,0),2),"")</f>
        <v/>
      </c>
      <c r="AB28" s="80"/>
      <c r="AC28" s="80"/>
      <c r="AD28" s="80"/>
      <c r="AE28" s="80"/>
      <c r="AF28" s="126" t="str">
        <f>IFERROR(INDEX(入力用シート!$C$7:$N$61,MATCH(37,入力用シート!$O$7:$O$61,0),5),"")</f>
        <v/>
      </c>
    </row>
    <row r="29" spans="2:43" ht="13.5" customHeight="1" x14ac:dyDescent="0.15">
      <c r="B29" s="118"/>
      <c r="C29" s="99"/>
      <c r="D29" s="115"/>
      <c r="E29" s="100"/>
      <c r="F29" s="83" t="str">
        <f>IFERROR(INDEX(入力用シート!$C$7:$N$61,MATCH(17,入力用シート!$O$7:$O$61,0),1),"")</f>
        <v/>
      </c>
      <c r="G29" s="83"/>
      <c r="H29" s="83"/>
      <c r="I29" s="83"/>
      <c r="J29" s="83"/>
      <c r="K29" s="81"/>
      <c r="W29" s="118"/>
      <c r="X29" s="99"/>
      <c r="Y29" s="115"/>
      <c r="Z29" s="100"/>
      <c r="AA29" s="83" t="str">
        <f>IFERROR(INDEX(入力用シート!$C$7:$N$61,MATCH(37,入力用シート!$O$7:$O$61,0),1),"")</f>
        <v/>
      </c>
      <c r="AB29" s="83"/>
      <c r="AC29" s="83"/>
      <c r="AD29" s="83"/>
      <c r="AE29" s="83"/>
      <c r="AF29" s="126"/>
    </row>
    <row r="30" spans="2:43" ht="13.5" customHeight="1" x14ac:dyDescent="0.15">
      <c r="B30" s="119"/>
      <c r="C30" s="94"/>
      <c r="D30" s="95"/>
      <c r="E30" s="96"/>
      <c r="F30" s="84"/>
      <c r="G30" s="84"/>
      <c r="H30" s="84"/>
      <c r="I30" s="84"/>
      <c r="J30" s="84"/>
      <c r="K30" s="81"/>
      <c r="W30" s="119"/>
      <c r="X30" s="94"/>
      <c r="Y30" s="95"/>
      <c r="Z30" s="96"/>
      <c r="AA30" s="84"/>
      <c r="AB30" s="84"/>
      <c r="AC30" s="84"/>
      <c r="AD30" s="84"/>
      <c r="AE30" s="84"/>
      <c r="AF30" s="126"/>
    </row>
    <row r="31" spans="2:43" ht="7.5" customHeight="1" x14ac:dyDescent="0.15"/>
    <row r="32" spans="2:43" ht="13.5" customHeight="1" x14ac:dyDescent="0.15">
      <c r="C32" s="116" t="s">
        <v>90</v>
      </c>
      <c r="D32" s="116"/>
      <c r="E32" s="129"/>
      <c r="F32" s="129"/>
      <c r="G32" s="129"/>
      <c r="H32" s="129"/>
      <c r="I32" s="129"/>
      <c r="N32" s="116" t="s">
        <v>90</v>
      </c>
      <c r="O32" s="116"/>
      <c r="P32" s="129"/>
      <c r="Q32" s="129"/>
      <c r="R32" s="129"/>
      <c r="S32" s="129"/>
      <c r="T32" s="129"/>
      <c r="X32" s="116" t="s">
        <v>90</v>
      </c>
      <c r="Y32" s="116"/>
      <c r="Z32" s="129"/>
      <c r="AA32" s="129"/>
      <c r="AB32" s="129"/>
      <c r="AC32" s="129"/>
      <c r="AD32" s="129"/>
      <c r="AI32" s="116" t="s">
        <v>90</v>
      </c>
      <c r="AJ32" s="116"/>
      <c r="AK32" s="129"/>
      <c r="AL32" s="129"/>
      <c r="AM32" s="129"/>
      <c r="AN32" s="129"/>
      <c r="AO32" s="129"/>
    </row>
    <row r="33" spans="2:22" ht="7.5" customHeight="1" x14ac:dyDescent="0.15"/>
    <row r="34" spans="2:22" ht="13.5" customHeight="1" x14ac:dyDescent="0.15">
      <c r="B34" s="120" t="s">
        <v>79</v>
      </c>
      <c r="C34" s="80" t="s">
        <v>80</v>
      </c>
      <c r="D34" s="80"/>
      <c r="E34" s="80"/>
      <c r="F34" s="80" t="s">
        <v>80</v>
      </c>
      <c r="G34" s="80"/>
      <c r="H34" s="80"/>
      <c r="I34" s="80"/>
      <c r="J34" s="80"/>
      <c r="K34" s="123" t="s">
        <v>18</v>
      </c>
      <c r="M34" s="120" t="s">
        <v>79</v>
      </c>
      <c r="N34" s="80" t="s">
        <v>80</v>
      </c>
      <c r="O34" s="80"/>
      <c r="P34" s="80"/>
      <c r="Q34" s="80" t="s">
        <v>80</v>
      </c>
      <c r="R34" s="80"/>
      <c r="S34" s="80"/>
      <c r="T34" s="80"/>
      <c r="U34" s="80"/>
      <c r="V34" s="123" t="s">
        <v>18</v>
      </c>
    </row>
    <row r="35" spans="2:22" ht="13.5" customHeight="1" x14ac:dyDescent="0.15">
      <c r="B35" s="121"/>
      <c r="C35" s="127" t="s">
        <v>166</v>
      </c>
      <c r="D35" s="127"/>
      <c r="E35" s="127"/>
      <c r="F35" s="127" t="s">
        <v>21</v>
      </c>
      <c r="G35" s="127"/>
      <c r="H35" s="127"/>
      <c r="I35" s="127"/>
      <c r="J35" s="127"/>
      <c r="K35" s="124"/>
      <c r="M35" s="121"/>
      <c r="N35" s="127" t="s">
        <v>166</v>
      </c>
      <c r="O35" s="127"/>
      <c r="P35" s="127"/>
      <c r="Q35" s="127" t="s">
        <v>21</v>
      </c>
      <c r="R35" s="127"/>
      <c r="S35" s="127"/>
      <c r="T35" s="127"/>
      <c r="U35" s="127"/>
      <c r="V35" s="124"/>
    </row>
    <row r="36" spans="2:22" ht="13.5" customHeight="1" x14ac:dyDescent="0.15">
      <c r="B36" s="122"/>
      <c r="C36" s="119"/>
      <c r="D36" s="119"/>
      <c r="E36" s="119"/>
      <c r="F36" s="119"/>
      <c r="G36" s="119"/>
      <c r="H36" s="119"/>
      <c r="I36" s="119"/>
      <c r="J36" s="119"/>
      <c r="K36" s="125"/>
      <c r="M36" s="122"/>
      <c r="N36" s="119"/>
      <c r="O36" s="119"/>
      <c r="P36" s="119"/>
      <c r="Q36" s="119"/>
      <c r="R36" s="119"/>
      <c r="S36" s="119"/>
      <c r="T36" s="119"/>
      <c r="U36" s="119"/>
      <c r="V36" s="125"/>
    </row>
    <row r="37" spans="2:22" ht="13.5" customHeight="1" x14ac:dyDescent="0.15">
      <c r="B37" s="117">
        <v>2</v>
      </c>
      <c r="C37" s="97" t="str">
        <f>IFERROR(INDEX(入力用シート!$C$7:$N$61,MATCH(21,入力用シート!$O$7:$O$61,0),3),"")</f>
        <v/>
      </c>
      <c r="D37" s="114"/>
      <c r="E37" s="98"/>
      <c r="F37" s="80" t="str">
        <f>IFERROR(INDEX(入力用シート!$C$7:$N$61,MATCH(21,入力用シート!$O$7:$O$61,0),2),"")</f>
        <v/>
      </c>
      <c r="G37" s="80"/>
      <c r="H37" s="80"/>
      <c r="I37" s="80"/>
      <c r="J37" s="80"/>
      <c r="K37" s="81" t="str">
        <f>IFERROR(INDEX(入力用シート!$C$7:$N$61,MATCH(21,入力用シート!$O$7:$O$61,0),5),"")</f>
        <v/>
      </c>
      <c r="M37" s="117">
        <v>2</v>
      </c>
      <c r="N37" s="97" t="str">
        <f>IFERROR(INDEX(入力用シート!$C$66:$N$105,MATCH(21,入力用シート!$O$66:$O$105,0),3),"")</f>
        <v/>
      </c>
      <c r="O37" s="114"/>
      <c r="P37" s="98"/>
      <c r="Q37" s="80" t="str">
        <f>IFERROR(INDEX(入力用シート!$C$66:$N$105,MATCH(21,入力用シート!$O$66:$O$105,0),2),"")</f>
        <v/>
      </c>
      <c r="R37" s="80"/>
      <c r="S37" s="80"/>
      <c r="T37" s="80"/>
      <c r="U37" s="80"/>
      <c r="V37" s="81" t="str">
        <f>IFERROR(INDEX(入力用シート!$C$66:$N$105,MATCH(21,入力用シート!$O$66:$O$105,0),5),"")</f>
        <v/>
      </c>
    </row>
    <row r="38" spans="2:22" ht="13.5" customHeight="1" x14ac:dyDescent="0.15">
      <c r="B38" s="118"/>
      <c r="C38" s="99"/>
      <c r="D38" s="115"/>
      <c r="E38" s="100"/>
      <c r="F38" s="83" t="str">
        <f>IFERROR(INDEX(入力用シート!$C$7:$N$61,MATCH(21,入力用シート!$O$7:$O$61,0),1),"")</f>
        <v/>
      </c>
      <c r="G38" s="83"/>
      <c r="H38" s="83"/>
      <c r="I38" s="83"/>
      <c r="J38" s="83"/>
      <c r="K38" s="81"/>
      <c r="M38" s="118"/>
      <c r="N38" s="99"/>
      <c r="O38" s="115"/>
      <c r="P38" s="100"/>
      <c r="Q38" s="83" t="str">
        <f>IFERROR(INDEX(入力用シート!$C$66:$N$105,MATCH(21,入力用シート!$O$66:$O$105,0),1),"")</f>
        <v/>
      </c>
      <c r="R38" s="83"/>
      <c r="S38" s="83"/>
      <c r="T38" s="83"/>
      <c r="U38" s="83"/>
      <c r="V38" s="81"/>
    </row>
    <row r="39" spans="2:22" ht="13.5" customHeight="1" x14ac:dyDescent="0.15">
      <c r="B39" s="118"/>
      <c r="C39" s="99"/>
      <c r="D39" s="115"/>
      <c r="E39" s="100"/>
      <c r="F39" s="84"/>
      <c r="G39" s="84"/>
      <c r="H39" s="84"/>
      <c r="I39" s="84"/>
      <c r="J39" s="84"/>
      <c r="K39" s="81"/>
      <c r="M39" s="118"/>
      <c r="N39" s="99"/>
      <c r="O39" s="115"/>
      <c r="P39" s="100"/>
      <c r="Q39" s="84"/>
      <c r="R39" s="84"/>
      <c r="S39" s="84"/>
      <c r="T39" s="84"/>
      <c r="U39" s="84"/>
      <c r="V39" s="81"/>
    </row>
    <row r="40" spans="2:22" ht="13.5" customHeight="1" x14ac:dyDescent="0.15">
      <c r="B40" s="118"/>
      <c r="C40" s="99"/>
      <c r="D40" s="115"/>
      <c r="E40" s="100"/>
      <c r="F40" s="80" t="str">
        <f>IFERROR(INDEX(入力用シート!$C$7:$N$61,MATCH(22,入力用シート!$O$7:$O$61,0),2),"")</f>
        <v/>
      </c>
      <c r="G40" s="80"/>
      <c r="H40" s="80"/>
      <c r="I40" s="80"/>
      <c r="J40" s="80"/>
      <c r="K40" s="81" t="str">
        <f>IFERROR(INDEX(入力用シート!$C$7:$N$61,MATCH(22,入力用シート!$O$7:$O$61,0),5),"")</f>
        <v/>
      </c>
      <c r="M40" s="118"/>
      <c r="N40" s="99"/>
      <c r="O40" s="115"/>
      <c r="P40" s="100"/>
      <c r="Q40" s="80" t="str">
        <f>IFERROR(INDEX(入力用シート!$C$66:$N$105,MATCH(22,入力用シート!$O$66:$O$105,0),2),"")</f>
        <v/>
      </c>
      <c r="R40" s="80"/>
      <c r="S40" s="80"/>
      <c r="T40" s="80"/>
      <c r="U40" s="80"/>
      <c r="V40" s="81" t="str">
        <f>IFERROR(INDEX(入力用シート!$C$66:$N$105,MATCH(22,入力用シート!$O$66:$O$105,0),5),"")</f>
        <v/>
      </c>
    </row>
    <row r="41" spans="2:22" ht="13.5" customHeight="1" x14ac:dyDescent="0.15">
      <c r="B41" s="118"/>
      <c r="C41" s="99"/>
      <c r="D41" s="115"/>
      <c r="E41" s="100"/>
      <c r="F41" s="83" t="str">
        <f>IFERROR(INDEX(入力用シート!$C$7:$N$61,MATCH(22,入力用シート!$O$7:$O$61,0),1),"")</f>
        <v/>
      </c>
      <c r="G41" s="83"/>
      <c r="H41" s="83"/>
      <c r="I41" s="83"/>
      <c r="J41" s="83"/>
      <c r="K41" s="81"/>
      <c r="M41" s="118"/>
      <c r="N41" s="99"/>
      <c r="O41" s="115"/>
      <c r="P41" s="100"/>
      <c r="Q41" s="83" t="str">
        <f>IFERROR(INDEX(入力用シート!$C$66:$N$105,MATCH(22,入力用シート!$O$66:$O$105,0),1),"")</f>
        <v/>
      </c>
      <c r="R41" s="83"/>
      <c r="S41" s="83"/>
      <c r="T41" s="83"/>
      <c r="U41" s="83"/>
      <c r="V41" s="81"/>
    </row>
    <row r="42" spans="2:22" ht="13.5" customHeight="1" x14ac:dyDescent="0.15">
      <c r="B42" s="118"/>
      <c r="C42" s="99"/>
      <c r="D42" s="115"/>
      <c r="E42" s="100"/>
      <c r="F42" s="84"/>
      <c r="G42" s="84"/>
      <c r="H42" s="84"/>
      <c r="I42" s="84"/>
      <c r="J42" s="84"/>
      <c r="K42" s="81"/>
      <c r="M42" s="118"/>
      <c r="N42" s="99"/>
      <c r="O42" s="115"/>
      <c r="P42" s="100"/>
      <c r="Q42" s="84"/>
      <c r="R42" s="84"/>
      <c r="S42" s="84"/>
      <c r="T42" s="84"/>
      <c r="U42" s="84"/>
      <c r="V42" s="81"/>
    </row>
    <row r="43" spans="2:22" ht="13.5" customHeight="1" x14ac:dyDescent="0.15">
      <c r="B43" s="118"/>
      <c r="C43" s="99"/>
      <c r="D43" s="115"/>
      <c r="E43" s="100"/>
      <c r="F43" s="80" t="str">
        <f>IFERROR(INDEX(入力用シート!$C$7:$N$61,MATCH(23,入力用シート!$O$7:$O$61,0),2),"")</f>
        <v/>
      </c>
      <c r="G43" s="80"/>
      <c r="H43" s="80"/>
      <c r="I43" s="80"/>
      <c r="J43" s="80"/>
      <c r="K43" s="81" t="str">
        <f>IFERROR(INDEX(入力用シート!$C$7:$N$61,MATCH(23,入力用シート!$O$7:$O$61,0),5),"")</f>
        <v/>
      </c>
      <c r="M43" s="118"/>
      <c r="N43" s="99"/>
      <c r="O43" s="115"/>
      <c r="P43" s="100"/>
      <c r="Q43" s="80" t="str">
        <f>IFERROR(INDEX(入力用シート!$C$66:$N$105,MATCH(23,入力用シート!$O$66:$O$105,0),2),"")</f>
        <v/>
      </c>
      <c r="R43" s="80"/>
      <c r="S43" s="80"/>
      <c r="T43" s="80"/>
      <c r="U43" s="80"/>
      <c r="V43" s="81" t="str">
        <f>IFERROR(INDEX(入力用シート!$C$66:$N$105,MATCH(23,入力用シート!$O$66:$O$105,0),5),"")</f>
        <v/>
      </c>
    </row>
    <row r="44" spans="2:22" ht="13.5" customHeight="1" x14ac:dyDescent="0.15">
      <c r="B44" s="118"/>
      <c r="C44" s="99"/>
      <c r="D44" s="115"/>
      <c r="E44" s="100"/>
      <c r="F44" s="83" t="str">
        <f>IFERROR(INDEX(入力用シート!$C$7:$N$61,MATCH(23,入力用シート!$O$7:$O$61,0),1),"")</f>
        <v/>
      </c>
      <c r="G44" s="83"/>
      <c r="H44" s="83"/>
      <c r="I44" s="83"/>
      <c r="J44" s="83"/>
      <c r="K44" s="81"/>
      <c r="M44" s="118"/>
      <c r="N44" s="99"/>
      <c r="O44" s="115"/>
      <c r="P44" s="100"/>
      <c r="Q44" s="83" t="str">
        <f>IFERROR(INDEX(入力用シート!$C$66:$N$105,MATCH(23,入力用シート!$O$66:$O$105,0),1),"")</f>
        <v/>
      </c>
      <c r="R44" s="83"/>
      <c r="S44" s="83"/>
      <c r="T44" s="83"/>
      <c r="U44" s="83"/>
      <c r="V44" s="81"/>
    </row>
    <row r="45" spans="2:22" ht="13.5" customHeight="1" x14ac:dyDescent="0.15">
      <c r="B45" s="118"/>
      <c r="C45" s="99"/>
      <c r="D45" s="115"/>
      <c r="E45" s="100"/>
      <c r="F45" s="84"/>
      <c r="G45" s="84"/>
      <c r="H45" s="84"/>
      <c r="I45" s="84"/>
      <c r="J45" s="84"/>
      <c r="K45" s="81"/>
      <c r="M45" s="118"/>
      <c r="N45" s="99"/>
      <c r="O45" s="115"/>
      <c r="P45" s="100"/>
      <c r="Q45" s="84"/>
      <c r="R45" s="84"/>
      <c r="S45" s="84"/>
      <c r="T45" s="84"/>
      <c r="U45" s="84"/>
      <c r="V45" s="81"/>
    </row>
    <row r="46" spans="2:22" ht="13.5" customHeight="1" x14ac:dyDescent="0.15">
      <c r="B46" s="118"/>
      <c r="C46" s="99"/>
      <c r="D46" s="115"/>
      <c r="E46" s="100"/>
      <c r="F46" s="80" t="str">
        <f>IFERROR(INDEX(入力用シート!$C$7:$N$61,MATCH(24,入力用シート!$O$7:$O$61,0),2),"")</f>
        <v/>
      </c>
      <c r="G46" s="80"/>
      <c r="H46" s="80"/>
      <c r="I46" s="80"/>
      <c r="J46" s="80"/>
      <c r="K46" s="81" t="str">
        <f>IFERROR(INDEX(入力用シート!$C$7:$N$61,MATCH(24,入力用シート!$O$7:$O$61,0),5),"")</f>
        <v/>
      </c>
      <c r="M46" s="118"/>
      <c r="N46" s="99"/>
      <c r="O46" s="115"/>
      <c r="P46" s="100"/>
      <c r="Q46" s="80" t="str">
        <f>IFERROR(INDEX(入力用シート!$C$66:$N$105,MATCH(24,入力用シート!$O$66:$O$105,0),2),"")</f>
        <v/>
      </c>
      <c r="R46" s="80"/>
      <c r="S46" s="80"/>
      <c r="T46" s="80"/>
      <c r="U46" s="80"/>
      <c r="V46" s="81" t="str">
        <f>IFERROR(INDEX(入力用シート!$C$66:$N$105,MATCH(24,入力用シート!$O$66:$O$105,0),5),"")</f>
        <v/>
      </c>
    </row>
    <row r="47" spans="2:22" ht="13.5" customHeight="1" x14ac:dyDescent="0.15">
      <c r="B47" s="118"/>
      <c r="C47" s="99"/>
      <c r="D47" s="115"/>
      <c r="E47" s="100"/>
      <c r="F47" s="83" t="str">
        <f>IFERROR(INDEX(入力用シート!$C$7:$N$61,MATCH(24,入力用シート!$O$7:$O$61,0),1),"")</f>
        <v/>
      </c>
      <c r="G47" s="83"/>
      <c r="H47" s="83"/>
      <c r="I47" s="83"/>
      <c r="J47" s="83"/>
      <c r="K47" s="81"/>
      <c r="M47" s="118"/>
      <c r="N47" s="99"/>
      <c r="O47" s="115"/>
      <c r="P47" s="100"/>
      <c r="Q47" s="83" t="str">
        <f>IFERROR(INDEX(入力用シート!$C$66:$N$105,MATCH(24,入力用シート!$O$66:$O$105,0),1),"")</f>
        <v/>
      </c>
      <c r="R47" s="83"/>
      <c r="S47" s="83"/>
      <c r="T47" s="83"/>
      <c r="U47" s="83"/>
      <c r="V47" s="81"/>
    </row>
    <row r="48" spans="2:22" ht="13.5" customHeight="1" x14ac:dyDescent="0.15">
      <c r="B48" s="118"/>
      <c r="C48" s="99"/>
      <c r="D48" s="115"/>
      <c r="E48" s="100"/>
      <c r="F48" s="84"/>
      <c r="G48" s="84"/>
      <c r="H48" s="84"/>
      <c r="I48" s="84"/>
      <c r="J48" s="84"/>
      <c r="K48" s="81"/>
      <c r="M48" s="118"/>
      <c r="N48" s="99"/>
      <c r="O48" s="115"/>
      <c r="P48" s="100"/>
      <c r="Q48" s="84"/>
      <c r="R48" s="84"/>
      <c r="S48" s="84"/>
      <c r="T48" s="84"/>
      <c r="U48" s="84"/>
      <c r="V48" s="81"/>
    </row>
    <row r="49" spans="2:22" ht="13.5" customHeight="1" x14ac:dyDescent="0.15">
      <c r="B49" s="118"/>
      <c r="C49" s="99"/>
      <c r="D49" s="115"/>
      <c r="E49" s="100"/>
      <c r="F49" s="80" t="str">
        <f>IFERROR(INDEX(入力用シート!$C$7:$N$61,MATCH(25,入力用シート!$O$7:$O$61,0),2),"")</f>
        <v/>
      </c>
      <c r="G49" s="80"/>
      <c r="H49" s="80"/>
      <c r="I49" s="80"/>
      <c r="J49" s="80"/>
      <c r="K49" s="81" t="str">
        <f>IFERROR(INDEX(入力用シート!$C$7:$N$61,MATCH(25,入力用シート!$O$7:$O$61,0),5),"")</f>
        <v/>
      </c>
      <c r="M49" s="118"/>
      <c r="N49" s="99"/>
      <c r="O49" s="115"/>
      <c r="P49" s="100"/>
      <c r="Q49" s="80" t="str">
        <f>IFERROR(INDEX(入力用シート!$C$66:$N$105,MATCH(25,入力用シート!$O$66:$O$105,0),2),"")</f>
        <v/>
      </c>
      <c r="R49" s="80"/>
      <c r="S49" s="80"/>
      <c r="T49" s="80"/>
      <c r="U49" s="80"/>
      <c r="V49" s="81" t="str">
        <f>IFERROR(INDEX(入力用シート!$C$66:$N$105,MATCH(25,入力用シート!$O$66:$O$105,0),5),"")</f>
        <v/>
      </c>
    </row>
    <row r="50" spans="2:22" ht="13.5" customHeight="1" x14ac:dyDescent="0.15">
      <c r="B50" s="118"/>
      <c r="C50" s="99"/>
      <c r="D50" s="115"/>
      <c r="E50" s="100"/>
      <c r="F50" s="83" t="str">
        <f>IFERROR(INDEX(入力用シート!$C$7:$N$61,MATCH(25,入力用シート!$O$7:$O$61,0),1),"")</f>
        <v/>
      </c>
      <c r="G50" s="83"/>
      <c r="H50" s="83"/>
      <c r="I50" s="83"/>
      <c r="J50" s="83"/>
      <c r="K50" s="81"/>
      <c r="M50" s="118"/>
      <c r="N50" s="99"/>
      <c r="O50" s="115"/>
      <c r="P50" s="100"/>
      <c r="Q50" s="83" t="str">
        <f>IFERROR(INDEX(入力用シート!$C$66:$N$105,MATCH(25,入力用シート!$O$66:$O$105,0),1),"")</f>
        <v/>
      </c>
      <c r="R50" s="83"/>
      <c r="S50" s="83"/>
      <c r="T50" s="83"/>
      <c r="U50" s="83"/>
      <c r="V50" s="81"/>
    </row>
    <row r="51" spans="2:22" ht="13.5" customHeight="1" x14ac:dyDescent="0.15">
      <c r="B51" s="118"/>
      <c r="C51" s="99"/>
      <c r="D51" s="115"/>
      <c r="E51" s="100"/>
      <c r="F51" s="84"/>
      <c r="G51" s="84"/>
      <c r="H51" s="84"/>
      <c r="I51" s="84"/>
      <c r="J51" s="84"/>
      <c r="K51" s="81"/>
      <c r="M51" s="118"/>
      <c r="N51" s="99"/>
      <c r="O51" s="115"/>
      <c r="P51" s="100"/>
      <c r="Q51" s="84"/>
      <c r="R51" s="84"/>
      <c r="S51" s="84"/>
      <c r="T51" s="84"/>
      <c r="U51" s="84"/>
      <c r="V51" s="81"/>
    </row>
    <row r="52" spans="2:22" ht="13.5" customHeight="1" x14ac:dyDescent="0.15">
      <c r="B52" s="118"/>
      <c r="C52" s="99"/>
      <c r="D52" s="115"/>
      <c r="E52" s="100"/>
      <c r="F52" s="80" t="str">
        <f>IFERROR(INDEX(入力用シート!$C$7:$N$61,MATCH(26,入力用シート!$O$7:$O$61,0),2),"")</f>
        <v/>
      </c>
      <c r="G52" s="80"/>
      <c r="H52" s="80"/>
      <c r="I52" s="80"/>
      <c r="J52" s="80"/>
      <c r="K52" s="81" t="str">
        <f>IFERROR(INDEX(入力用シート!$C$7:$N$61,MATCH(26,入力用シート!$O$7:$O$61,0),5),"")</f>
        <v/>
      </c>
      <c r="M52" s="118"/>
      <c r="N52" s="99"/>
      <c r="O52" s="115"/>
      <c r="P52" s="100"/>
      <c r="Q52" s="80" t="str">
        <f>IFERROR(INDEX(入力用シート!$C$66:$N$105,MATCH(26,入力用シート!$O$66:$O$105,0),2),"")</f>
        <v/>
      </c>
      <c r="R52" s="80"/>
      <c r="S52" s="80"/>
      <c r="T52" s="80"/>
      <c r="U52" s="80"/>
      <c r="V52" s="81" t="str">
        <f>IFERROR(INDEX(入力用シート!$C$66:$N$105,MATCH(26,入力用シート!$O$66:$O$105,0),5),"")</f>
        <v/>
      </c>
    </row>
    <row r="53" spans="2:22" ht="13.5" customHeight="1" x14ac:dyDescent="0.15">
      <c r="B53" s="118"/>
      <c r="C53" s="99"/>
      <c r="D53" s="115"/>
      <c r="E53" s="100"/>
      <c r="F53" s="83" t="str">
        <f>IFERROR(INDEX(入力用シート!$C$7:$N$61,MATCH(26,入力用シート!$O$7:$O$61,0),1),"")</f>
        <v/>
      </c>
      <c r="G53" s="83"/>
      <c r="H53" s="83"/>
      <c r="I53" s="83"/>
      <c r="J53" s="83"/>
      <c r="K53" s="81"/>
      <c r="M53" s="118"/>
      <c r="N53" s="99"/>
      <c r="O53" s="115"/>
      <c r="P53" s="100"/>
      <c r="Q53" s="83" t="str">
        <f>IFERROR(INDEX(入力用シート!$C$66:$N$105,MATCH(26,入力用シート!$O$66:$O$105,0),1),"")</f>
        <v/>
      </c>
      <c r="R53" s="83"/>
      <c r="S53" s="83"/>
      <c r="T53" s="83"/>
      <c r="U53" s="83"/>
      <c r="V53" s="81"/>
    </row>
    <row r="54" spans="2:22" ht="13.5" customHeight="1" x14ac:dyDescent="0.15">
      <c r="B54" s="118"/>
      <c r="C54" s="99"/>
      <c r="D54" s="115"/>
      <c r="E54" s="100"/>
      <c r="F54" s="84"/>
      <c r="G54" s="84"/>
      <c r="H54" s="84"/>
      <c r="I54" s="84"/>
      <c r="J54" s="84"/>
      <c r="K54" s="81"/>
      <c r="M54" s="119"/>
      <c r="N54" s="94"/>
      <c r="O54" s="95"/>
      <c r="P54" s="96"/>
      <c r="Q54" s="84"/>
      <c r="R54" s="84"/>
      <c r="S54" s="84"/>
      <c r="T54" s="84"/>
      <c r="U54" s="84"/>
      <c r="V54" s="81"/>
    </row>
    <row r="55" spans="2:22" ht="13.5" customHeight="1" x14ac:dyDescent="0.15">
      <c r="B55" s="118"/>
      <c r="C55" s="99"/>
      <c r="D55" s="115"/>
      <c r="E55" s="100"/>
      <c r="F55" s="80" t="str">
        <f>IFERROR(INDEX(入力用シート!$C$7:$N$61,MATCH(27,入力用シート!$O$7:$O$61,0),2),"")</f>
        <v/>
      </c>
      <c r="G55" s="80"/>
      <c r="H55" s="80"/>
      <c r="I55" s="80"/>
      <c r="J55" s="80"/>
      <c r="K55" s="81" t="str">
        <f>IFERROR(INDEX(入力用シート!$C$7:$N$61,MATCH(27,入力用シート!$O$7:$O$61,0),5),"")</f>
        <v/>
      </c>
    </row>
    <row r="56" spans="2:22" ht="13.5" customHeight="1" x14ac:dyDescent="0.15">
      <c r="B56" s="118"/>
      <c r="C56" s="99"/>
      <c r="D56" s="115"/>
      <c r="E56" s="100"/>
      <c r="F56" s="83" t="str">
        <f>IFERROR(INDEX(入力用シート!$C$7:$N$61,MATCH(27,入力用シート!$O$7:$O$61,0),1),"")</f>
        <v/>
      </c>
      <c r="G56" s="83"/>
      <c r="H56" s="83"/>
      <c r="I56" s="83"/>
      <c r="J56" s="83"/>
      <c r="K56" s="81"/>
    </row>
    <row r="57" spans="2:22" ht="13.5" customHeight="1" x14ac:dyDescent="0.15">
      <c r="B57" s="119"/>
      <c r="C57" s="94"/>
      <c r="D57" s="95"/>
      <c r="E57" s="96"/>
      <c r="F57" s="84"/>
      <c r="G57" s="84"/>
      <c r="H57" s="84"/>
      <c r="I57" s="84"/>
      <c r="J57" s="84"/>
      <c r="K57" s="81"/>
    </row>
    <row r="58" spans="2:22" ht="7.5" customHeight="1" x14ac:dyDescent="0.15"/>
    <row r="59" spans="2:22" ht="13.5" customHeight="1" x14ac:dyDescent="0.15">
      <c r="C59" s="116" t="s">
        <v>90</v>
      </c>
      <c r="D59" s="116"/>
      <c r="E59" s="129"/>
      <c r="F59" s="129"/>
      <c r="G59" s="129"/>
      <c r="H59" s="129"/>
      <c r="I59" s="129"/>
      <c r="N59" s="116" t="s">
        <v>90</v>
      </c>
      <c r="O59" s="116"/>
      <c r="P59" s="129"/>
      <c r="Q59" s="129"/>
      <c r="R59" s="129"/>
      <c r="S59" s="129"/>
      <c r="T59" s="129"/>
    </row>
  </sheetData>
  <mergeCells count="193">
    <mergeCell ref="E32:I32"/>
    <mergeCell ref="P32:T32"/>
    <mergeCell ref="E59:I59"/>
    <mergeCell ref="P59:T59"/>
    <mergeCell ref="Z32:AD32"/>
    <mergeCell ref="AK32:AO32"/>
    <mergeCell ref="C5:D5"/>
    <mergeCell ref="E5:H5"/>
    <mergeCell ref="T5:V5"/>
    <mergeCell ref="X5:Y5"/>
    <mergeCell ref="Z5:AC5"/>
    <mergeCell ref="AO5:AQ5"/>
    <mergeCell ref="Q10:U10"/>
    <mergeCell ref="V10:V12"/>
    <mergeCell ref="AH7:AH9"/>
    <mergeCell ref="AQ7:AQ9"/>
    <mergeCell ref="Q8:U9"/>
    <mergeCell ref="X8:Z9"/>
    <mergeCell ref="AA8:AE9"/>
    <mergeCell ref="Q7:U7"/>
    <mergeCell ref="V7:V9"/>
    <mergeCell ref="W7:W9"/>
    <mergeCell ref="X7:Z7"/>
    <mergeCell ref="AA7:AE7"/>
    <mergeCell ref="T1:V1"/>
    <mergeCell ref="AO1:AQ1"/>
    <mergeCell ref="B2:V2"/>
    <mergeCell ref="W2:AQ2"/>
    <mergeCell ref="B3:V3"/>
    <mergeCell ref="W3:AQ3"/>
    <mergeCell ref="C6:J6"/>
    <mergeCell ref="N6:U6"/>
    <mergeCell ref="X6:AE6"/>
    <mergeCell ref="AI6:AP6"/>
    <mergeCell ref="B7:B9"/>
    <mergeCell ref="C7:E7"/>
    <mergeCell ref="F7:J7"/>
    <mergeCell ref="K7:K9"/>
    <mergeCell ref="M7:M9"/>
    <mergeCell ref="N7:P7"/>
    <mergeCell ref="F10:J10"/>
    <mergeCell ref="K10:K12"/>
    <mergeCell ref="M10:M27"/>
    <mergeCell ref="N10:P27"/>
    <mergeCell ref="C8:E9"/>
    <mergeCell ref="F8:J9"/>
    <mergeCell ref="N8:P9"/>
    <mergeCell ref="K13:K15"/>
    <mergeCell ref="AF7:AF9"/>
    <mergeCell ref="AI8:AK9"/>
    <mergeCell ref="AL8:AP9"/>
    <mergeCell ref="AI7:AK7"/>
    <mergeCell ref="AL7:AP7"/>
    <mergeCell ref="AL10:AP10"/>
    <mergeCell ref="AQ10:AQ12"/>
    <mergeCell ref="F11:J12"/>
    <mergeCell ref="Q11:U12"/>
    <mergeCell ref="AA11:AE12"/>
    <mergeCell ref="AL11:AP12"/>
    <mergeCell ref="W10:W30"/>
    <mergeCell ref="X10:Z30"/>
    <mergeCell ref="AA10:AE10"/>
    <mergeCell ref="AF10:AF12"/>
    <mergeCell ref="AH10:AH27"/>
    <mergeCell ref="AI10:AK27"/>
    <mergeCell ref="AL13:AP13"/>
    <mergeCell ref="AQ13:AQ15"/>
    <mergeCell ref="F14:J15"/>
    <mergeCell ref="Q14:U15"/>
    <mergeCell ref="AA14:AE15"/>
    <mergeCell ref="AL14:AP15"/>
    <mergeCell ref="F13:J13"/>
    <mergeCell ref="Q13:U13"/>
    <mergeCell ref="V13:V15"/>
    <mergeCell ref="AA13:AE13"/>
    <mergeCell ref="AF13:AF15"/>
    <mergeCell ref="AL16:AP16"/>
    <mergeCell ref="AQ16:AQ18"/>
    <mergeCell ref="F17:J18"/>
    <mergeCell ref="Q17:U18"/>
    <mergeCell ref="AA17:AE18"/>
    <mergeCell ref="AL17:AP18"/>
    <mergeCell ref="F16:J16"/>
    <mergeCell ref="K16:K18"/>
    <mergeCell ref="Q16:U16"/>
    <mergeCell ref="V16:V18"/>
    <mergeCell ref="AA16:AE16"/>
    <mergeCell ref="AF16:AF18"/>
    <mergeCell ref="AL19:AP19"/>
    <mergeCell ref="AQ19:AQ21"/>
    <mergeCell ref="F20:J21"/>
    <mergeCell ref="Q20:U21"/>
    <mergeCell ref="AA20:AE21"/>
    <mergeCell ref="AL20:AP21"/>
    <mergeCell ref="F19:J19"/>
    <mergeCell ref="K19:K21"/>
    <mergeCell ref="Q19:U19"/>
    <mergeCell ref="V19:V21"/>
    <mergeCell ref="AA19:AE19"/>
    <mergeCell ref="AF19:AF21"/>
    <mergeCell ref="AL22:AP22"/>
    <mergeCell ref="AQ22:AQ24"/>
    <mergeCell ref="F23:J24"/>
    <mergeCell ref="Q23:U24"/>
    <mergeCell ref="AA23:AE24"/>
    <mergeCell ref="AL23:AP24"/>
    <mergeCell ref="F22:J22"/>
    <mergeCell ref="K22:K24"/>
    <mergeCell ref="Q22:U22"/>
    <mergeCell ref="V22:V24"/>
    <mergeCell ref="AA22:AE22"/>
    <mergeCell ref="AF22:AF24"/>
    <mergeCell ref="AL25:AP25"/>
    <mergeCell ref="AQ25:AQ27"/>
    <mergeCell ref="F26:J27"/>
    <mergeCell ref="Q26:U27"/>
    <mergeCell ref="AA26:AE27"/>
    <mergeCell ref="AL26:AP27"/>
    <mergeCell ref="F25:J25"/>
    <mergeCell ref="K25:K27"/>
    <mergeCell ref="Q25:U25"/>
    <mergeCell ref="V25:V27"/>
    <mergeCell ref="AA25:AE25"/>
    <mergeCell ref="AF25:AF27"/>
    <mergeCell ref="AI32:AJ32"/>
    <mergeCell ref="B34:B36"/>
    <mergeCell ref="C34:E34"/>
    <mergeCell ref="F34:J34"/>
    <mergeCell ref="K34:K36"/>
    <mergeCell ref="M34:M36"/>
    <mergeCell ref="N34:P34"/>
    <mergeCell ref="F28:J28"/>
    <mergeCell ref="K28:K30"/>
    <mergeCell ref="AA28:AE28"/>
    <mergeCell ref="AF28:AF30"/>
    <mergeCell ref="F29:J30"/>
    <mergeCell ref="AA29:AE30"/>
    <mergeCell ref="Q34:U34"/>
    <mergeCell ref="V34:V36"/>
    <mergeCell ref="C35:E36"/>
    <mergeCell ref="F35:J36"/>
    <mergeCell ref="N35:P36"/>
    <mergeCell ref="Q35:U36"/>
    <mergeCell ref="C32:D32"/>
    <mergeCell ref="N32:O32"/>
    <mergeCell ref="X32:Y32"/>
    <mergeCell ref="B10:B30"/>
    <mergeCell ref="C10:E30"/>
    <mergeCell ref="B37:B57"/>
    <mergeCell ref="C37:E57"/>
    <mergeCell ref="F37:J37"/>
    <mergeCell ref="K37:K39"/>
    <mergeCell ref="M37:M54"/>
    <mergeCell ref="N37:P54"/>
    <mergeCell ref="F43:J43"/>
    <mergeCell ref="K43:K45"/>
    <mergeCell ref="F49:J49"/>
    <mergeCell ref="K49:K51"/>
    <mergeCell ref="F55:J55"/>
    <mergeCell ref="K55:K57"/>
    <mergeCell ref="F56:J57"/>
    <mergeCell ref="Q37:U37"/>
    <mergeCell ref="V37:V39"/>
    <mergeCell ref="F38:J39"/>
    <mergeCell ref="Q38:U39"/>
    <mergeCell ref="F40:J40"/>
    <mergeCell ref="K40:K42"/>
    <mergeCell ref="Q40:U40"/>
    <mergeCell ref="V40:V42"/>
    <mergeCell ref="F41:J42"/>
    <mergeCell ref="Q41:U42"/>
    <mergeCell ref="Q43:U43"/>
    <mergeCell ref="V43:V45"/>
    <mergeCell ref="F44:J45"/>
    <mergeCell ref="Q44:U45"/>
    <mergeCell ref="F46:J46"/>
    <mergeCell ref="K46:K48"/>
    <mergeCell ref="Q46:U46"/>
    <mergeCell ref="V46:V48"/>
    <mergeCell ref="F47:J48"/>
    <mergeCell ref="Q47:U48"/>
    <mergeCell ref="C59:D59"/>
    <mergeCell ref="N59:O59"/>
    <mergeCell ref="Q49:U49"/>
    <mergeCell ref="V49:V51"/>
    <mergeCell ref="F50:J51"/>
    <mergeCell ref="Q50:U51"/>
    <mergeCell ref="F52:J52"/>
    <mergeCell ref="K52:K54"/>
    <mergeCell ref="Q52:U52"/>
    <mergeCell ref="V52:V54"/>
    <mergeCell ref="F53:J54"/>
    <mergeCell ref="Q53:U54"/>
  </mergeCells>
  <phoneticPr fontId="2"/>
  <conditionalFormatting sqref="E5:H5 Z5:AC5">
    <cfRule type="cellIs" dxfId="1" priority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22" max="5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99"/>
  <sheetViews>
    <sheetView view="pageBreakPreview" topLeftCell="A61" zoomScaleNormal="100" zoomScaleSheetLayoutView="100" workbookViewId="0">
      <selection activeCell="C71" sqref="C71"/>
    </sheetView>
  </sheetViews>
  <sheetFormatPr defaultRowHeight="24" customHeight="1" x14ac:dyDescent="0.15"/>
  <cols>
    <col min="1" max="1" width="9" style="6"/>
    <col min="2" max="2" width="3.5" style="6" customWidth="1"/>
    <col min="3" max="4" width="16.625" style="6" customWidth="1"/>
    <col min="5" max="7" width="9.625" style="6" customWidth="1"/>
    <col min="8" max="8" width="13.125" style="6" customWidth="1"/>
    <col min="9" max="16384" width="9" style="6"/>
  </cols>
  <sheetData>
    <row r="1" spans="2:8" ht="16.5" customHeight="1" x14ac:dyDescent="0.15">
      <c r="H1" s="8" t="s">
        <v>106</v>
      </c>
    </row>
    <row r="2" spans="2:8" ht="24" customHeight="1" x14ac:dyDescent="0.15">
      <c r="B2" s="89" t="s">
        <v>167</v>
      </c>
      <c r="C2" s="89"/>
      <c r="D2" s="89"/>
      <c r="E2" s="89"/>
      <c r="F2" s="89"/>
      <c r="G2" s="89"/>
      <c r="H2" s="89"/>
    </row>
    <row r="3" spans="2:8" ht="24" customHeight="1" x14ac:dyDescent="0.15">
      <c r="B3" s="131" t="s">
        <v>107</v>
      </c>
      <c r="C3" s="131"/>
      <c r="D3" s="131"/>
      <c r="E3" s="131"/>
      <c r="F3" s="131"/>
      <c r="G3" s="131"/>
      <c r="H3" s="131"/>
    </row>
    <row r="4" spans="2:8" ht="24" customHeight="1" x14ac:dyDescent="0.15">
      <c r="C4" s="9" t="s">
        <v>2</v>
      </c>
      <c r="D4" s="9" t="str">
        <f>入力用シート!D3&amp;""</f>
        <v/>
      </c>
      <c r="E4" s="16" t="s">
        <v>119</v>
      </c>
    </row>
    <row r="5" spans="2:8" ht="24" customHeight="1" x14ac:dyDescent="0.15">
      <c r="H5" s="8" t="s">
        <v>94</v>
      </c>
    </row>
    <row r="6" spans="2:8" ht="24" customHeight="1" x14ac:dyDescent="0.15">
      <c r="B6" s="132" t="s">
        <v>95</v>
      </c>
      <c r="C6" s="132" t="s">
        <v>166</v>
      </c>
      <c r="D6" s="132" t="s">
        <v>108</v>
      </c>
      <c r="E6" s="134" t="s">
        <v>109</v>
      </c>
      <c r="F6" s="135"/>
      <c r="G6" s="136"/>
      <c r="H6" s="132" t="s">
        <v>110</v>
      </c>
    </row>
    <row r="7" spans="2:8" ht="24" customHeight="1" x14ac:dyDescent="0.15">
      <c r="B7" s="133"/>
      <c r="C7" s="133"/>
      <c r="D7" s="133"/>
      <c r="E7" s="9" t="s">
        <v>111</v>
      </c>
      <c r="F7" s="9" t="s">
        <v>112</v>
      </c>
      <c r="G7" s="9" t="s">
        <v>104</v>
      </c>
      <c r="H7" s="133"/>
    </row>
    <row r="8" spans="2:8" ht="24" customHeight="1" x14ac:dyDescent="0.15">
      <c r="B8" s="9">
        <v>1</v>
      </c>
      <c r="C8" s="12" t="str">
        <f>入力用シート!E7&amp;""</f>
        <v/>
      </c>
      <c r="D8" s="12" t="str">
        <f>入力用シート!C7&amp;""</f>
        <v/>
      </c>
      <c r="E8" s="17" t="str">
        <f>IF(入力用シート!K7&lt;&gt;"","○",IF(入力用シート!L7&lt;&gt;"","○",""))</f>
        <v/>
      </c>
      <c r="F8" s="17" t="str">
        <f>IF(入力用シート!I7&lt;&gt;"","○",IF(入力用シート!J7&lt;&gt;"","○",IF(入力用シート!O7&lt;&gt;"","〇","")))</f>
        <v/>
      </c>
      <c r="G8" s="17" t="str">
        <f>IF(入力用シート!M7&lt;&gt;"","○",IF(入力用シート!N7&lt;&gt;"","○",""))</f>
        <v/>
      </c>
      <c r="H8" s="10"/>
    </row>
    <row r="9" spans="2:8" ht="24" customHeight="1" x14ac:dyDescent="0.15">
      <c r="B9" s="9">
        <v>2</v>
      </c>
      <c r="C9" s="12" t="str">
        <f>入力用シート!E8&amp;""</f>
        <v/>
      </c>
      <c r="D9" s="12" t="str">
        <f>入力用シート!C8&amp;""</f>
        <v/>
      </c>
      <c r="E9" s="17" t="str">
        <f>IF(入力用シート!K8&lt;&gt;"","○",IF(入力用シート!L8&lt;&gt;"","○",""))</f>
        <v/>
      </c>
      <c r="F9" s="17" t="str">
        <f>IF(入力用シート!I8&lt;&gt;"","○",IF(入力用シート!J8&lt;&gt;"","○",IF(入力用シート!O8&lt;&gt;"","〇","")))</f>
        <v/>
      </c>
      <c r="G9" s="17" t="str">
        <f>IF(入力用シート!M8&lt;&gt;"","○",IF(入力用シート!N8&lt;&gt;"","○",""))</f>
        <v/>
      </c>
      <c r="H9" s="10"/>
    </row>
    <row r="10" spans="2:8" ht="24" customHeight="1" x14ac:dyDescent="0.15">
      <c r="B10" s="9">
        <v>3</v>
      </c>
      <c r="C10" s="12" t="str">
        <f>入力用シート!E9&amp;""</f>
        <v/>
      </c>
      <c r="D10" s="12" t="str">
        <f>入力用シート!C9&amp;""</f>
        <v/>
      </c>
      <c r="E10" s="17" t="str">
        <f>IF(入力用シート!K9&lt;&gt;"","○",IF(入力用シート!L9&lt;&gt;"","○",""))</f>
        <v/>
      </c>
      <c r="F10" s="17" t="str">
        <f>IF(入力用シート!I9&lt;&gt;"","○",IF(入力用シート!J9&lt;&gt;"","○",IF(入力用シート!O9&lt;&gt;"","〇","")))</f>
        <v/>
      </c>
      <c r="G10" s="17" t="str">
        <f>IF(入力用シート!M9&lt;&gt;"","○",IF(入力用シート!N9&lt;&gt;"","○",""))</f>
        <v/>
      </c>
      <c r="H10" s="10"/>
    </row>
    <row r="11" spans="2:8" ht="24" customHeight="1" x14ac:dyDescent="0.15">
      <c r="B11" s="9">
        <v>4</v>
      </c>
      <c r="C11" s="12" t="str">
        <f>入力用シート!E10&amp;""</f>
        <v/>
      </c>
      <c r="D11" s="12" t="str">
        <f>入力用シート!C10&amp;""</f>
        <v/>
      </c>
      <c r="E11" s="17" t="str">
        <f>IF(入力用シート!K10&lt;&gt;"","○",IF(入力用シート!L10&lt;&gt;"","○",""))</f>
        <v/>
      </c>
      <c r="F11" s="17" t="str">
        <f>IF(入力用シート!I10&lt;&gt;"","○",IF(入力用シート!J10&lt;&gt;"","○",IF(入力用シート!O10&lt;&gt;"","〇","")))</f>
        <v/>
      </c>
      <c r="G11" s="17" t="str">
        <f>IF(入力用シート!M10&lt;&gt;"","○",IF(入力用シート!N10&lt;&gt;"","○",""))</f>
        <v/>
      </c>
      <c r="H11" s="10"/>
    </row>
    <row r="12" spans="2:8" ht="24" customHeight="1" x14ac:dyDescent="0.15">
      <c r="B12" s="9">
        <v>5</v>
      </c>
      <c r="C12" s="12" t="str">
        <f>入力用シート!E11&amp;""</f>
        <v/>
      </c>
      <c r="D12" s="12" t="str">
        <f>入力用シート!C11&amp;""</f>
        <v/>
      </c>
      <c r="E12" s="17" t="str">
        <f>IF(入力用シート!K11&lt;&gt;"","○",IF(入力用シート!L11&lt;&gt;"","○",""))</f>
        <v/>
      </c>
      <c r="F12" s="17" t="str">
        <f>IF(入力用シート!I11&lt;&gt;"","○",IF(入力用シート!J11&lt;&gt;"","○",IF(入力用シート!O11&lt;&gt;"","〇","")))</f>
        <v/>
      </c>
      <c r="G12" s="17" t="str">
        <f>IF(入力用シート!M11&lt;&gt;"","○",IF(入力用シート!N11&lt;&gt;"","○",""))</f>
        <v/>
      </c>
      <c r="H12" s="10"/>
    </row>
    <row r="13" spans="2:8" ht="24" customHeight="1" x14ac:dyDescent="0.15">
      <c r="B13" s="9">
        <v>6</v>
      </c>
      <c r="C13" s="12" t="str">
        <f>入力用シート!E12&amp;""</f>
        <v/>
      </c>
      <c r="D13" s="12" t="str">
        <f>入力用シート!C12&amp;""</f>
        <v/>
      </c>
      <c r="E13" s="17" t="str">
        <f>IF(入力用シート!K12&lt;&gt;"","○",IF(入力用シート!L12&lt;&gt;"","○",""))</f>
        <v/>
      </c>
      <c r="F13" s="17" t="str">
        <f>IF(入力用シート!I12&lt;&gt;"","○",IF(入力用シート!J12&lt;&gt;"","○",IF(入力用シート!O12&lt;&gt;"","〇","")))</f>
        <v/>
      </c>
      <c r="G13" s="17" t="str">
        <f>IF(入力用シート!M12&lt;&gt;"","○",IF(入力用シート!N12&lt;&gt;"","○",""))</f>
        <v/>
      </c>
      <c r="H13" s="10"/>
    </row>
    <row r="14" spans="2:8" ht="24" customHeight="1" x14ac:dyDescent="0.15">
      <c r="B14" s="9">
        <v>7</v>
      </c>
      <c r="C14" s="12" t="str">
        <f>入力用シート!E13&amp;""</f>
        <v/>
      </c>
      <c r="D14" s="12" t="str">
        <f>入力用シート!C13&amp;""</f>
        <v/>
      </c>
      <c r="E14" s="17" t="str">
        <f>IF(入力用シート!K13&lt;&gt;"","○",IF(入力用シート!L13&lt;&gt;"","○",""))</f>
        <v/>
      </c>
      <c r="F14" s="17" t="str">
        <f>IF(入力用シート!I13&lt;&gt;"","○",IF(入力用シート!J13&lt;&gt;"","○",IF(入力用シート!O13&lt;&gt;"","〇","")))</f>
        <v/>
      </c>
      <c r="G14" s="17" t="str">
        <f>IF(入力用シート!M13&lt;&gt;"","○",IF(入力用シート!N13&lt;&gt;"","○",""))</f>
        <v/>
      </c>
      <c r="H14" s="10"/>
    </row>
    <row r="15" spans="2:8" ht="24" customHeight="1" x14ac:dyDescent="0.15">
      <c r="B15" s="9">
        <v>8</v>
      </c>
      <c r="C15" s="12" t="str">
        <f>入力用シート!E14&amp;""</f>
        <v/>
      </c>
      <c r="D15" s="12" t="str">
        <f>入力用シート!C14&amp;""</f>
        <v/>
      </c>
      <c r="E15" s="17" t="str">
        <f>IF(入力用シート!K14&lt;&gt;"","○",IF(入力用シート!L14&lt;&gt;"","○",""))</f>
        <v/>
      </c>
      <c r="F15" s="17" t="str">
        <f>IF(入力用シート!I14&lt;&gt;"","○",IF(入力用シート!J14&lt;&gt;"","○",IF(入力用シート!O14&lt;&gt;"","〇","")))</f>
        <v/>
      </c>
      <c r="G15" s="17" t="str">
        <f>IF(入力用シート!M14&lt;&gt;"","○",IF(入力用シート!N14&lt;&gt;"","○",""))</f>
        <v/>
      </c>
      <c r="H15" s="10"/>
    </row>
    <row r="16" spans="2:8" ht="24" customHeight="1" x14ac:dyDescent="0.15">
      <c r="B16" s="9">
        <v>9</v>
      </c>
      <c r="C16" s="12" t="str">
        <f>入力用シート!E15&amp;""</f>
        <v/>
      </c>
      <c r="D16" s="12" t="str">
        <f>入力用シート!C15&amp;""</f>
        <v/>
      </c>
      <c r="E16" s="17" t="str">
        <f>IF(入力用シート!K15&lt;&gt;"","○",IF(入力用シート!L15&lt;&gt;"","○",""))</f>
        <v/>
      </c>
      <c r="F16" s="17" t="str">
        <f>IF(入力用シート!I15&lt;&gt;"","○",IF(入力用シート!J15&lt;&gt;"","○",IF(入力用シート!O15&lt;&gt;"","〇","")))</f>
        <v/>
      </c>
      <c r="G16" s="17" t="str">
        <f>IF(入力用シート!M15&lt;&gt;"","○",IF(入力用シート!N15&lt;&gt;"","○",""))</f>
        <v/>
      </c>
      <c r="H16" s="10"/>
    </row>
    <row r="17" spans="2:8" ht="24" customHeight="1" x14ac:dyDescent="0.15">
      <c r="B17" s="9">
        <v>10</v>
      </c>
      <c r="C17" s="12" t="str">
        <f>入力用シート!E16&amp;""</f>
        <v/>
      </c>
      <c r="D17" s="12" t="str">
        <f>入力用シート!C16&amp;""</f>
        <v/>
      </c>
      <c r="E17" s="17" t="str">
        <f>IF(入力用シート!K16&lt;&gt;"","○",IF(入力用シート!L16&lt;&gt;"","○",""))</f>
        <v/>
      </c>
      <c r="F17" s="17" t="str">
        <f>IF(入力用シート!I16&lt;&gt;"","○",IF(入力用シート!J16&lt;&gt;"","○",IF(入力用シート!O16&lt;&gt;"","〇","")))</f>
        <v/>
      </c>
      <c r="G17" s="17" t="str">
        <f>IF(入力用シート!M16&lt;&gt;"","○",IF(入力用シート!N16&lt;&gt;"","○",""))</f>
        <v/>
      </c>
      <c r="H17" s="10"/>
    </row>
    <row r="18" spans="2:8" ht="24" customHeight="1" x14ac:dyDescent="0.15">
      <c r="B18" s="9">
        <v>11</v>
      </c>
      <c r="C18" s="12" t="str">
        <f>入力用シート!E17&amp;""</f>
        <v/>
      </c>
      <c r="D18" s="12" t="str">
        <f>入力用シート!C17&amp;""</f>
        <v/>
      </c>
      <c r="E18" s="17" t="str">
        <f>IF(入力用シート!K17&lt;&gt;"","○",IF(入力用シート!L17&lt;&gt;"","○",""))</f>
        <v/>
      </c>
      <c r="F18" s="17" t="str">
        <f>IF(入力用シート!I17&lt;&gt;"","○",IF(入力用シート!J17&lt;&gt;"","○",IF(入力用シート!O17&lt;&gt;"","〇","")))</f>
        <v/>
      </c>
      <c r="G18" s="17" t="str">
        <f>IF(入力用シート!M17&lt;&gt;"","○",IF(入力用シート!N17&lt;&gt;"","○",""))</f>
        <v/>
      </c>
      <c r="H18" s="10"/>
    </row>
    <row r="19" spans="2:8" ht="24" customHeight="1" x14ac:dyDescent="0.15">
      <c r="B19" s="9">
        <v>12</v>
      </c>
      <c r="C19" s="12" t="str">
        <f>入力用シート!E18&amp;""</f>
        <v/>
      </c>
      <c r="D19" s="12" t="str">
        <f>入力用シート!C18&amp;""</f>
        <v/>
      </c>
      <c r="E19" s="17" t="str">
        <f>IF(入力用シート!K18&lt;&gt;"","○",IF(入力用シート!L18&lt;&gt;"","○",""))</f>
        <v/>
      </c>
      <c r="F19" s="17" t="str">
        <f>IF(入力用シート!I18&lt;&gt;"","○",IF(入力用シート!J18&lt;&gt;"","○",IF(入力用シート!O18&lt;&gt;"","〇","")))</f>
        <v/>
      </c>
      <c r="G19" s="17" t="str">
        <f>IF(入力用シート!M18&lt;&gt;"","○",IF(入力用シート!N18&lt;&gt;"","○",""))</f>
        <v/>
      </c>
      <c r="H19" s="10"/>
    </row>
    <row r="20" spans="2:8" ht="24" customHeight="1" x14ac:dyDescent="0.15">
      <c r="B20" s="9">
        <v>13</v>
      </c>
      <c r="C20" s="12" t="str">
        <f>入力用シート!E19&amp;""</f>
        <v/>
      </c>
      <c r="D20" s="12" t="str">
        <f>入力用シート!C19&amp;""</f>
        <v/>
      </c>
      <c r="E20" s="17" t="str">
        <f>IF(入力用シート!K19&lt;&gt;"","○",IF(入力用シート!L19&lt;&gt;"","○",""))</f>
        <v/>
      </c>
      <c r="F20" s="17" t="str">
        <f>IF(入力用シート!I19&lt;&gt;"","○",IF(入力用シート!J19&lt;&gt;"","○",IF(入力用シート!O19&lt;&gt;"","〇","")))</f>
        <v/>
      </c>
      <c r="G20" s="17" t="str">
        <f>IF(入力用シート!M19&lt;&gt;"","○",IF(入力用シート!N19&lt;&gt;"","○",""))</f>
        <v/>
      </c>
      <c r="H20" s="10"/>
    </row>
    <row r="21" spans="2:8" ht="24" customHeight="1" x14ac:dyDescent="0.15">
      <c r="B21" s="9">
        <v>14</v>
      </c>
      <c r="C21" s="12" t="str">
        <f>入力用シート!E20&amp;""</f>
        <v/>
      </c>
      <c r="D21" s="12" t="str">
        <f>入力用シート!C20&amp;""</f>
        <v/>
      </c>
      <c r="E21" s="17" t="str">
        <f>IF(入力用シート!K20&lt;&gt;"","○",IF(入力用シート!L20&lt;&gt;"","○",""))</f>
        <v/>
      </c>
      <c r="F21" s="17" t="str">
        <f>IF(入力用シート!I20&lt;&gt;"","○",IF(入力用シート!J20&lt;&gt;"","○",IF(入力用シート!O20&lt;&gt;"","〇","")))</f>
        <v/>
      </c>
      <c r="G21" s="17" t="str">
        <f>IF(入力用シート!M20&lt;&gt;"","○",IF(入力用シート!N20&lt;&gt;"","○",""))</f>
        <v/>
      </c>
      <c r="H21" s="10"/>
    </row>
    <row r="22" spans="2:8" ht="24" customHeight="1" x14ac:dyDescent="0.15">
      <c r="B22" s="9">
        <v>15</v>
      </c>
      <c r="C22" s="12" t="str">
        <f>入力用シート!E21&amp;""</f>
        <v/>
      </c>
      <c r="D22" s="12" t="str">
        <f>入力用シート!C21&amp;""</f>
        <v/>
      </c>
      <c r="E22" s="17" t="str">
        <f>IF(入力用シート!K21&lt;&gt;"","○",IF(入力用シート!L21&lt;&gt;"","○",""))</f>
        <v/>
      </c>
      <c r="F22" s="17" t="str">
        <f>IF(入力用シート!I21&lt;&gt;"","○",IF(入力用シート!J21&lt;&gt;"","○",IF(入力用シート!O21&lt;&gt;"","〇","")))</f>
        <v/>
      </c>
      <c r="G22" s="17" t="str">
        <f>IF(入力用シート!M21&lt;&gt;"","○",IF(入力用シート!N21&lt;&gt;"","○",""))</f>
        <v/>
      </c>
      <c r="H22" s="10"/>
    </row>
    <row r="23" spans="2:8" ht="24" customHeight="1" x14ac:dyDescent="0.15">
      <c r="B23" s="9">
        <v>16</v>
      </c>
      <c r="C23" s="12" t="str">
        <f>入力用シート!E22&amp;""</f>
        <v/>
      </c>
      <c r="D23" s="12" t="str">
        <f>入力用シート!C22&amp;""</f>
        <v/>
      </c>
      <c r="E23" s="17" t="str">
        <f>IF(入力用シート!K22&lt;&gt;"","○",IF(入力用シート!L22&lt;&gt;"","○",""))</f>
        <v/>
      </c>
      <c r="F23" s="17" t="str">
        <f>IF(入力用シート!I22&lt;&gt;"","○",IF(入力用シート!J22&lt;&gt;"","○",IF(入力用シート!O22&lt;&gt;"","〇","")))</f>
        <v/>
      </c>
      <c r="G23" s="17" t="str">
        <f>IF(入力用シート!M22&lt;&gt;"","○",IF(入力用シート!N22&lt;&gt;"","○",""))</f>
        <v/>
      </c>
      <c r="H23" s="10"/>
    </row>
    <row r="24" spans="2:8" ht="24" customHeight="1" x14ac:dyDescent="0.15">
      <c r="B24" s="9">
        <v>17</v>
      </c>
      <c r="C24" s="12" t="str">
        <f>入力用シート!E23&amp;""</f>
        <v/>
      </c>
      <c r="D24" s="12" t="str">
        <f>入力用シート!C23&amp;""</f>
        <v/>
      </c>
      <c r="E24" s="17" t="str">
        <f>IF(入力用シート!K23&lt;&gt;"","○",IF(入力用シート!L23&lt;&gt;"","○",""))</f>
        <v/>
      </c>
      <c r="F24" s="17" t="str">
        <f>IF(入力用シート!I23&lt;&gt;"","○",IF(入力用シート!J23&lt;&gt;"","○",IF(入力用シート!O23&lt;&gt;"","〇","")))</f>
        <v/>
      </c>
      <c r="G24" s="17" t="str">
        <f>IF(入力用シート!M23&lt;&gt;"","○",IF(入力用シート!N23&lt;&gt;"","○",""))</f>
        <v/>
      </c>
      <c r="H24" s="10"/>
    </row>
    <row r="25" spans="2:8" ht="24" customHeight="1" x14ac:dyDescent="0.15">
      <c r="B25" s="9">
        <v>18</v>
      </c>
      <c r="C25" s="12" t="str">
        <f>入力用シート!E24&amp;""</f>
        <v/>
      </c>
      <c r="D25" s="12" t="str">
        <f>入力用シート!C24&amp;""</f>
        <v/>
      </c>
      <c r="E25" s="17" t="str">
        <f>IF(入力用シート!K24&lt;&gt;"","○",IF(入力用シート!L24&lt;&gt;"","○",""))</f>
        <v/>
      </c>
      <c r="F25" s="17" t="str">
        <f>IF(入力用シート!I24&lt;&gt;"","○",IF(入力用シート!J24&lt;&gt;"","○",IF(入力用シート!O24&lt;&gt;"","〇","")))</f>
        <v/>
      </c>
      <c r="G25" s="17" t="str">
        <f>IF(入力用シート!M24&lt;&gt;"","○",IF(入力用シート!N24&lt;&gt;"","○",""))</f>
        <v/>
      </c>
      <c r="H25" s="10"/>
    </row>
    <row r="26" spans="2:8" ht="24" customHeight="1" x14ac:dyDescent="0.15">
      <c r="B26" s="9">
        <v>19</v>
      </c>
      <c r="C26" s="12" t="str">
        <f>入力用シート!E25&amp;""</f>
        <v/>
      </c>
      <c r="D26" s="12" t="str">
        <f>入力用シート!C25&amp;""</f>
        <v/>
      </c>
      <c r="E26" s="17" t="str">
        <f>IF(入力用シート!K25&lt;&gt;"","○",IF(入力用シート!L25&lt;&gt;"","○",""))</f>
        <v/>
      </c>
      <c r="F26" s="17" t="str">
        <f>IF(入力用シート!I25&lt;&gt;"","○",IF(入力用シート!J25&lt;&gt;"","○",IF(入力用シート!O25&lt;&gt;"","〇","")))</f>
        <v/>
      </c>
      <c r="G26" s="17" t="str">
        <f>IF(入力用シート!M25&lt;&gt;"","○",IF(入力用シート!N25&lt;&gt;"","○",""))</f>
        <v/>
      </c>
      <c r="H26" s="10"/>
    </row>
    <row r="27" spans="2:8" ht="24" customHeight="1" x14ac:dyDescent="0.15">
      <c r="B27" s="9">
        <v>20</v>
      </c>
      <c r="C27" s="12" t="str">
        <f>入力用シート!E26&amp;""</f>
        <v/>
      </c>
      <c r="D27" s="12" t="str">
        <f>入力用シート!C26&amp;""</f>
        <v/>
      </c>
      <c r="E27" s="17" t="str">
        <f>IF(入力用シート!K26&lt;&gt;"","○",IF(入力用シート!L26&lt;&gt;"","○",""))</f>
        <v/>
      </c>
      <c r="F27" s="17" t="str">
        <f>IF(入力用シート!I26&lt;&gt;"","○",IF(入力用シート!J26&lt;&gt;"","○",IF(入力用シート!O26&lt;&gt;"","〇","")))</f>
        <v/>
      </c>
      <c r="G27" s="17" t="str">
        <f>IF(入力用シート!M26&lt;&gt;"","○",IF(入力用シート!N26&lt;&gt;"","○",""))</f>
        <v/>
      </c>
      <c r="H27" s="10"/>
    </row>
    <row r="28" spans="2:8" ht="24" customHeight="1" x14ac:dyDescent="0.15">
      <c r="B28" s="9">
        <v>21</v>
      </c>
      <c r="C28" s="12" t="str">
        <f>入力用シート!E27&amp;""</f>
        <v/>
      </c>
      <c r="D28" s="12" t="str">
        <f>入力用シート!C27&amp;""</f>
        <v/>
      </c>
      <c r="E28" s="17" t="str">
        <f>IF(入力用シート!K27&lt;&gt;"","○",IF(入力用シート!L27&lt;&gt;"","○",""))</f>
        <v/>
      </c>
      <c r="F28" s="17" t="str">
        <f>IF(入力用シート!I27&lt;&gt;"","○",IF(入力用シート!J27&lt;&gt;"","○",IF(入力用シート!O27&lt;&gt;"","〇","")))</f>
        <v/>
      </c>
      <c r="G28" s="17" t="str">
        <f>IF(入力用シート!M27&lt;&gt;"","○",IF(入力用シート!N27&lt;&gt;"","○",""))</f>
        <v/>
      </c>
      <c r="H28" s="10"/>
    </row>
    <row r="29" spans="2:8" ht="24" customHeight="1" x14ac:dyDescent="0.15">
      <c r="B29" s="9">
        <v>22</v>
      </c>
      <c r="C29" s="12" t="str">
        <f>入力用シート!E28&amp;""</f>
        <v/>
      </c>
      <c r="D29" s="12" t="str">
        <f>入力用シート!C28&amp;""</f>
        <v/>
      </c>
      <c r="E29" s="17" t="str">
        <f>IF(入力用シート!K28&lt;&gt;"","○",IF(入力用シート!L28&lt;&gt;"","○",""))</f>
        <v/>
      </c>
      <c r="F29" s="17" t="str">
        <f>IF(入力用シート!I28&lt;&gt;"","○",IF(入力用シート!J28&lt;&gt;"","○",IF(入力用シート!O28&lt;&gt;"","〇","")))</f>
        <v/>
      </c>
      <c r="G29" s="17" t="str">
        <f>IF(入力用シート!M28&lt;&gt;"","○",IF(入力用シート!N28&lt;&gt;"","○",""))</f>
        <v/>
      </c>
      <c r="H29" s="10"/>
    </row>
    <row r="30" spans="2:8" ht="24" customHeight="1" x14ac:dyDescent="0.15">
      <c r="B30" s="9">
        <v>23</v>
      </c>
      <c r="C30" s="12" t="str">
        <f>入力用シート!E29&amp;""</f>
        <v/>
      </c>
      <c r="D30" s="12" t="str">
        <f>入力用シート!C29&amp;""</f>
        <v/>
      </c>
      <c r="E30" s="17" t="str">
        <f>IF(入力用シート!K29&lt;&gt;"","○",IF(入力用シート!L29&lt;&gt;"","○",""))</f>
        <v/>
      </c>
      <c r="F30" s="17" t="str">
        <f>IF(入力用シート!I29&lt;&gt;"","○",IF(入力用シート!J29&lt;&gt;"","○",IF(入力用シート!O29&lt;&gt;"","〇","")))</f>
        <v/>
      </c>
      <c r="G30" s="17" t="str">
        <f>IF(入力用シート!M29&lt;&gt;"","○",IF(入力用シート!N29&lt;&gt;"","○",""))</f>
        <v/>
      </c>
      <c r="H30" s="10"/>
    </row>
    <row r="31" spans="2:8" ht="24" customHeight="1" x14ac:dyDescent="0.15">
      <c r="B31" s="9">
        <v>24</v>
      </c>
      <c r="C31" s="12" t="str">
        <f>入力用シート!E30&amp;""</f>
        <v/>
      </c>
      <c r="D31" s="12" t="str">
        <f>入力用シート!C30&amp;""</f>
        <v/>
      </c>
      <c r="E31" s="17" t="str">
        <f>IF(入力用シート!K30&lt;&gt;"","○",IF(入力用シート!L30&lt;&gt;"","○",""))</f>
        <v/>
      </c>
      <c r="F31" s="17" t="str">
        <f>IF(入力用シート!I30&lt;&gt;"","○",IF(入力用シート!J30&lt;&gt;"","○",IF(入力用シート!O30&lt;&gt;"","〇","")))</f>
        <v/>
      </c>
      <c r="G31" s="17" t="str">
        <f>IF(入力用シート!M30&lt;&gt;"","○",IF(入力用シート!N30&lt;&gt;"","○",""))</f>
        <v/>
      </c>
      <c r="H31" s="10"/>
    </row>
    <row r="32" spans="2:8" ht="24" customHeight="1" x14ac:dyDescent="0.15">
      <c r="B32" s="9">
        <v>25</v>
      </c>
      <c r="C32" s="12" t="str">
        <f>入力用シート!E31&amp;""</f>
        <v/>
      </c>
      <c r="D32" s="12" t="str">
        <f>入力用シート!C31&amp;""</f>
        <v/>
      </c>
      <c r="E32" s="17" t="str">
        <f>IF(入力用シート!K31&lt;&gt;"","○",IF(入力用シート!L31&lt;&gt;"","○",""))</f>
        <v/>
      </c>
      <c r="F32" s="17" t="str">
        <f>IF(入力用シート!I31&lt;&gt;"","○",IF(入力用シート!J31&lt;&gt;"","○",IF(入力用シート!O31&lt;&gt;"","〇","")))</f>
        <v/>
      </c>
      <c r="G32" s="17" t="str">
        <f>IF(入力用シート!M31&lt;&gt;"","○",IF(入力用シート!N31&lt;&gt;"","○",""))</f>
        <v/>
      </c>
      <c r="H32" s="10"/>
    </row>
    <row r="33" spans="2:8" ht="14.25" x14ac:dyDescent="0.15">
      <c r="B33" s="130" t="s">
        <v>123</v>
      </c>
      <c r="C33" s="130"/>
      <c r="D33" s="130"/>
      <c r="E33" s="130"/>
      <c r="F33" s="130"/>
      <c r="G33" s="130"/>
      <c r="H33" s="130"/>
    </row>
    <row r="34" spans="2:8" s="14" customFormat="1" ht="16.5" customHeight="1" x14ac:dyDescent="0.15">
      <c r="H34" s="15" t="s">
        <v>106</v>
      </c>
    </row>
    <row r="35" spans="2:8" s="14" customFormat="1" ht="24" customHeight="1" x14ac:dyDescent="0.15">
      <c r="B35" s="89" t="s">
        <v>167</v>
      </c>
      <c r="C35" s="89"/>
      <c r="D35" s="89"/>
      <c r="E35" s="89"/>
      <c r="F35" s="89"/>
      <c r="G35" s="89"/>
      <c r="H35" s="89"/>
    </row>
    <row r="36" spans="2:8" s="14" customFormat="1" ht="24" customHeight="1" x14ac:dyDescent="0.15">
      <c r="B36" s="131" t="s">
        <v>107</v>
      </c>
      <c r="C36" s="131"/>
      <c r="D36" s="131"/>
      <c r="E36" s="131"/>
      <c r="F36" s="131"/>
      <c r="G36" s="131"/>
      <c r="H36" s="131"/>
    </row>
    <row r="37" spans="2:8" s="14" customFormat="1" ht="24" customHeight="1" x14ac:dyDescent="0.15">
      <c r="C37" s="17" t="s">
        <v>2</v>
      </c>
      <c r="D37" s="17" t="str">
        <f>入力用シート!D3&amp;""</f>
        <v/>
      </c>
      <c r="E37" s="16" t="s">
        <v>119</v>
      </c>
    </row>
    <row r="38" spans="2:8" s="14" customFormat="1" ht="24" customHeight="1" x14ac:dyDescent="0.15">
      <c r="H38" s="15" t="s">
        <v>122</v>
      </c>
    </row>
    <row r="39" spans="2:8" s="14" customFormat="1" ht="24" customHeight="1" x14ac:dyDescent="0.15">
      <c r="B39" s="132" t="s">
        <v>95</v>
      </c>
      <c r="C39" s="132" t="s">
        <v>166</v>
      </c>
      <c r="D39" s="132" t="s">
        <v>108</v>
      </c>
      <c r="E39" s="134" t="s">
        <v>109</v>
      </c>
      <c r="F39" s="135"/>
      <c r="G39" s="136"/>
      <c r="H39" s="132" t="s">
        <v>110</v>
      </c>
    </row>
    <row r="40" spans="2:8" s="14" customFormat="1" ht="24" customHeight="1" x14ac:dyDescent="0.15">
      <c r="B40" s="133"/>
      <c r="C40" s="133"/>
      <c r="D40" s="133"/>
      <c r="E40" s="17" t="s">
        <v>102</v>
      </c>
      <c r="F40" s="17" t="s">
        <v>103</v>
      </c>
      <c r="G40" s="17" t="s">
        <v>104</v>
      </c>
      <c r="H40" s="133"/>
    </row>
    <row r="41" spans="2:8" s="14" customFormat="1" ht="24" customHeight="1" x14ac:dyDescent="0.15">
      <c r="B41" s="17">
        <v>26</v>
      </c>
      <c r="C41" s="12" t="str">
        <f>入力用シート!E32&amp;""</f>
        <v/>
      </c>
      <c r="D41" s="12" t="str">
        <f>入力用シート!C32&amp;""</f>
        <v/>
      </c>
      <c r="E41" s="17" t="str">
        <f>IF(入力用シート!K32&lt;&gt;"","○",IF(入力用シート!L32&lt;&gt;"","○",""))</f>
        <v/>
      </c>
      <c r="F41" s="17" t="str">
        <f>IF(入力用シート!I32&lt;&gt;"","○",IF(入力用シート!J32&lt;&gt;"","○",IF(入力用シート!O32&lt;&gt;"","〇","")))</f>
        <v/>
      </c>
      <c r="G41" s="17" t="str">
        <f>IF(入力用シート!M32&lt;&gt;"","○",IF(入力用シート!N32&lt;&gt;"","○",""))</f>
        <v/>
      </c>
      <c r="H41" s="10"/>
    </row>
    <row r="42" spans="2:8" s="14" customFormat="1" ht="24" customHeight="1" x14ac:dyDescent="0.15">
      <c r="B42" s="17">
        <v>27</v>
      </c>
      <c r="C42" s="12" t="str">
        <f>入力用シート!E33&amp;""</f>
        <v/>
      </c>
      <c r="D42" s="12" t="str">
        <f>入力用シート!C33&amp;""</f>
        <v/>
      </c>
      <c r="E42" s="17" t="str">
        <f>IF(入力用シート!K33&lt;&gt;"","○",IF(入力用シート!L33&lt;&gt;"","○",""))</f>
        <v/>
      </c>
      <c r="F42" s="17" t="str">
        <f>IF(入力用シート!I33&lt;&gt;"","○",IF(入力用シート!J33&lt;&gt;"","○",IF(入力用シート!O33&lt;&gt;"","〇","")))</f>
        <v/>
      </c>
      <c r="G42" s="17" t="str">
        <f>IF(入力用シート!M33&lt;&gt;"","○",IF(入力用シート!N33&lt;&gt;"","○",""))</f>
        <v/>
      </c>
      <c r="H42" s="10"/>
    </row>
    <row r="43" spans="2:8" s="14" customFormat="1" ht="24" customHeight="1" x14ac:dyDescent="0.15">
      <c r="B43" s="17">
        <v>28</v>
      </c>
      <c r="C43" s="12" t="str">
        <f>入力用シート!E34&amp;""</f>
        <v/>
      </c>
      <c r="D43" s="12" t="str">
        <f>入力用シート!C34&amp;""</f>
        <v/>
      </c>
      <c r="E43" s="17" t="str">
        <f>IF(入力用シート!K34&lt;&gt;"","○",IF(入力用シート!L34&lt;&gt;"","○",""))</f>
        <v/>
      </c>
      <c r="F43" s="17" t="str">
        <f>IF(入力用シート!I34&lt;&gt;"","○",IF(入力用シート!J34&lt;&gt;"","○",IF(入力用シート!O34&lt;&gt;"","〇","")))</f>
        <v/>
      </c>
      <c r="G43" s="17" t="str">
        <f>IF(入力用シート!M34&lt;&gt;"","○",IF(入力用シート!N34&lt;&gt;"","○",""))</f>
        <v/>
      </c>
      <c r="H43" s="10"/>
    </row>
    <row r="44" spans="2:8" s="14" customFormat="1" ht="24" customHeight="1" x14ac:dyDescent="0.15">
      <c r="B44" s="17">
        <v>29</v>
      </c>
      <c r="C44" s="12" t="str">
        <f>入力用シート!E35&amp;""</f>
        <v/>
      </c>
      <c r="D44" s="12" t="str">
        <f>入力用シート!C35&amp;""</f>
        <v/>
      </c>
      <c r="E44" s="17" t="str">
        <f>IF(入力用シート!K35&lt;&gt;"","○",IF(入力用シート!L35&lt;&gt;"","○",""))</f>
        <v/>
      </c>
      <c r="F44" s="17" t="str">
        <f>IF(入力用シート!I35&lt;&gt;"","○",IF(入力用シート!J35&lt;&gt;"","○",IF(入力用シート!O35&lt;&gt;"","〇","")))</f>
        <v/>
      </c>
      <c r="G44" s="17" t="str">
        <f>IF(入力用シート!M35&lt;&gt;"","○",IF(入力用シート!N35&lt;&gt;"","○",""))</f>
        <v/>
      </c>
      <c r="H44" s="10"/>
    </row>
    <row r="45" spans="2:8" s="14" customFormat="1" ht="24" customHeight="1" x14ac:dyDescent="0.15">
      <c r="B45" s="17">
        <v>30</v>
      </c>
      <c r="C45" s="12" t="str">
        <f>入力用シート!E36&amp;""</f>
        <v/>
      </c>
      <c r="D45" s="12" t="str">
        <f>入力用シート!C36&amp;""</f>
        <v/>
      </c>
      <c r="E45" s="17" t="str">
        <f>IF(入力用シート!K36&lt;&gt;"","○",IF(入力用シート!L36&lt;&gt;"","○",""))</f>
        <v/>
      </c>
      <c r="F45" s="17" t="str">
        <f>IF(入力用シート!I36&lt;&gt;"","○",IF(入力用シート!J36&lt;&gt;"","○",IF(入力用シート!O36&lt;&gt;"","〇","")))</f>
        <v/>
      </c>
      <c r="G45" s="17" t="str">
        <f>IF(入力用シート!M36&lt;&gt;"","○",IF(入力用シート!N36&lt;&gt;"","○",""))</f>
        <v/>
      </c>
      <c r="H45" s="10"/>
    </row>
    <row r="46" spans="2:8" s="14" customFormat="1" ht="24" customHeight="1" x14ac:dyDescent="0.15">
      <c r="B46" s="17">
        <v>31</v>
      </c>
      <c r="C46" s="12" t="str">
        <f>入力用シート!E37&amp;""</f>
        <v/>
      </c>
      <c r="D46" s="12" t="str">
        <f>入力用シート!C37&amp;""</f>
        <v/>
      </c>
      <c r="E46" s="17" t="str">
        <f>IF(入力用シート!K37&lt;&gt;"","○",IF(入力用シート!L37&lt;&gt;"","○",""))</f>
        <v/>
      </c>
      <c r="F46" s="17" t="str">
        <f>IF(入力用シート!I37&lt;&gt;"","○",IF(入力用シート!J37&lt;&gt;"","○",IF(入力用シート!O37&lt;&gt;"","〇","")))</f>
        <v/>
      </c>
      <c r="G46" s="17" t="str">
        <f>IF(入力用シート!M37&lt;&gt;"","○",IF(入力用シート!N37&lt;&gt;"","○",""))</f>
        <v/>
      </c>
      <c r="H46" s="10"/>
    </row>
    <row r="47" spans="2:8" s="14" customFormat="1" ht="24" customHeight="1" x14ac:dyDescent="0.15">
      <c r="B47" s="17">
        <v>32</v>
      </c>
      <c r="C47" s="12" t="str">
        <f>入力用シート!E38&amp;""</f>
        <v/>
      </c>
      <c r="D47" s="12" t="str">
        <f>入力用シート!C38&amp;""</f>
        <v/>
      </c>
      <c r="E47" s="17" t="str">
        <f>IF(入力用シート!K38&lt;&gt;"","○",IF(入力用シート!L38&lt;&gt;"","○",""))</f>
        <v/>
      </c>
      <c r="F47" s="17" t="str">
        <f>IF(入力用シート!I38&lt;&gt;"","○",IF(入力用シート!J38&lt;&gt;"","○",IF(入力用シート!O38&lt;&gt;"","〇","")))</f>
        <v/>
      </c>
      <c r="G47" s="17" t="str">
        <f>IF(入力用シート!M38&lt;&gt;"","○",IF(入力用シート!N38&lt;&gt;"","○",""))</f>
        <v/>
      </c>
      <c r="H47" s="10"/>
    </row>
    <row r="48" spans="2:8" s="14" customFormat="1" ht="24" customHeight="1" x14ac:dyDescent="0.15">
      <c r="B48" s="17">
        <v>33</v>
      </c>
      <c r="C48" s="12" t="str">
        <f>入力用シート!E39&amp;""</f>
        <v/>
      </c>
      <c r="D48" s="12" t="str">
        <f>入力用シート!C39&amp;""</f>
        <v/>
      </c>
      <c r="E48" s="17" t="str">
        <f>IF(入力用シート!K39&lt;&gt;"","○",IF(入力用シート!L39&lt;&gt;"","○",""))</f>
        <v/>
      </c>
      <c r="F48" s="17" t="str">
        <f>IF(入力用シート!I39&lt;&gt;"","○",IF(入力用シート!J39&lt;&gt;"","○",IF(入力用シート!O39&lt;&gt;"","〇","")))</f>
        <v/>
      </c>
      <c r="G48" s="17" t="str">
        <f>IF(入力用シート!M39&lt;&gt;"","○",IF(入力用シート!N39&lt;&gt;"","○",""))</f>
        <v/>
      </c>
      <c r="H48" s="10"/>
    </row>
    <row r="49" spans="2:8" s="14" customFormat="1" ht="24" customHeight="1" x14ac:dyDescent="0.15">
      <c r="B49" s="17">
        <v>34</v>
      </c>
      <c r="C49" s="12" t="str">
        <f>入力用シート!E40&amp;""</f>
        <v/>
      </c>
      <c r="D49" s="12" t="str">
        <f>入力用シート!C40&amp;""</f>
        <v/>
      </c>
      <c r="E49" s="17" t="str">
        <f>IF(入力用シート!K40&lt;&gt;"","○",IF(入力用シート!L40&lt;&gt;"","○",""))</f>
        <v/>
      </c>
      <c r="F49" s="17" t="str">
        <f>IF(入力用シート!I40&lt;&gt;"","○",IF(入力用シート!J40&lt;&gt;"","○",IF(入力用シート!O40&lt;&gt;"","〇","")))</f>
        <v/>
      </c>
      <c r="G49" s="17" t="str">
        <f>IF(入力用シート!M40&lt;&gt;"","○",IF(入力用シート!N40&lt;&gt;"","○",""))</f>
        <v/>
      </c>
      <c r="H49" s="10"/>
    </row>
    <row r="50" spans="2:8" s="14" customFormat="1" ht="24" customHeight="1" x14ac:dyDescent="0.15">
      <c r="B50" s="17">
        <v>35</v>
      </c>
      <c r="C50" s="12" t="str">
        <f>入力用シート!E41&amp;""</f>
        <v/>
      </c>
      <c r="D50" s="12" t="str">
        <f>入力用シート!C41&amp;""</f>
        <v/>
      </c>
      <c r="E50" s="17" t="str">
        <f>IF(入力用シート!K41&lt;&gt;"","○",IF(入力用シート!L41&lt;&gt;"","○",""))</f>
        <v/>
      </c>
      <c r="F50" s="17" t="str">
        <f>IF(入力用シート!I41&lt;&gt;"","○",IF(入力用シート!J41&lt;&gt;"","○",IF(入力用シート!O41&lt;&gt;"","〇","")))</f>
        <v/>
      </c>
      <c r="G50" s="17" t="str">
        <f>IF(入力用シート!M41&lt;&gt;"","○",IF(入力用シート!N41&lt;&gt;"","○",""))</f>
        <v/>
      </c>
      <c r="H50" s="10"/>
    </row>
    <row r="51" spans="2:8" s="14" customFormat="1" ht="24" customHeight="1" x14ac:dyDescent="0.15">
      <c r="B51" s="17">
        <v>36</v>
      </c>
      <c r="C51" s="12" t="str">
        <f>入力用シート!E42&amp;""</f>
        <v/>
      </c>
      <c r="D51" s="12" t="str">
        <f>入力用シート!C42&amp;""</f>
        <v/>
      </c>
      <c r="E51" s="17" t="str">
        <f>IF(入力用シート!K42&lt;&gt;"","○",IF(入力用シート!L42&lt;&gt;"","○",""))</f>
        <v/>
      </c>
      <c r="F51" s="17" t="str">
        <f>IF(入力用シート!I42&lt;&gt;"","○",IF(入力用シート!J42&lt;&gt;"","○",IF(入力用シート!O42&lt;&gt;"","〇","")))</f>
        <v/>
      </c>
      <c r="G51" s="17" t="str">
        <f>IF(入力用シート!M42&lt;&gt;"","○",IF(入力用シート!N42&lt;&gt;"","○",""))</f>
        <v/>
      </c>
      <c r="H51" s="10"/>
    </row>
    <row r="52" spans="2:8" s="14" customFormat="1" ht="24" customHeight="1" x14ac:dyDescent="0.15">
      <c r="B52" s="17">
        <v>37</v>
      </c>
      <c r="C52" s="12" t="str">
        <f>入力用シート!E43&amp;""</f>
        <v/>
      </c>
      <c r="D52" s="12" t="str">
        <f>入力用シート!C43&amp;""</f>
        <v/>
      </c>
      <c r="E52" s="17" t="str">
        <f>IF(入力用シート!K43&lt;&gt;"","○",IF(入力用シート!L43&lt;&gt;"","○",""))</f>
        <v/>
      </c>
      <c r="F52" s="17" t="str">
        <f>IF(入力用シート!I43&lt;&gt;"","○",IF(入力用シート!J43&lt;&gt;"","○",IF(入力用シート!O43&lt;&gt;"","〇","")))</f>
        <v/>
      </c>
      <c r="G52" s="17" t="str">
        <f>IF(入力用シート!M43&lt;&gt;"","○",IF(入力用シート!N43&lt;&gt;"","○",""))</f>
        <v/>
      </c>
      <c r="H52" s="10"/>
    </row>
    <row r="53" spans="2:8" s="14" customFormat="1" ht="24" customHeight="1" x14ac:dyDescent="0.15">
      <c r="B53" s="17">
        <v>38</v>
      </c>
      <c r="C53" s="12" t="str">
        <f>入力用シート!E44&amp;""</f>
        <v/>
      </c>
      <c r="D53" s="12" t="str">
        <f>入力用シート!C44&amp;""</f>
        <v/>
      </c>
      <c r="E53" s="17" t="str">
        <f>IF(入力用シート!K44&lt;&gt;"","○",IF(入力用シート!L44&lt;&gt;"","○",""))</f>
        <v/>
      </c>
      <c r="F53" s="17" t="str">
        <f>IF(入力用シート!I44&lt;&gt;"","○",IF(入力用シート!J44&lt;&gt;"","○",IF(入力用シート!O44&lt;&gt;"","〇","")))</f>
        <v/>
      </c>
      <c r="G53" s="17" t="str">
        <f>IF(入力用シート!M44&lt;&gt;"","○",IF(入力用シート!N44&lt;&gt;"","○",""))</f>
        <v/>
      </c>
      <c r="H53" s="10"/>
    </row>
    <row r="54" spans="2:8" s="14" customFormat="1" ht="24" customHeight="1" x14ac:dyDescent="0.15">
      <c r="B54" s="17">
        <v>39</v>
      </c>
      <c r="C54" s="12" t="str">
        <f>入力用シート!E45&amp;""</f>
        <v/>
      </c>
      <c r="D54" s="12" t="str">
        <f>入力用シート!C45&amp;""</f>
        <v/>
      </c>
      <c r="E54" s="17" t="str">
        <f>IF(入力用シート!K45&lt;&gt;"","○",IF(入力用シート!L45&lt;&gt;"","○",""))</f>
        <v/>
      </c>
      <c r="F54" s="17" t="str">
        <f>IF(入力用シート!I45&lt;&gt;"","○",IF(入力用シート!J45&lt;&gt;"","○",IF(入力用シート!O45&lt;&gt;"","〇","")))</f>
        <v/>
      </c>
      <c r="G54" s="17" t="str">
        <f>IF(入力用シート!M45&lt;&gt;"","○",IF(入力用シート!N45&lt;&gt;"","○",""))</f>
        <v/>
      </c>
      <c r="H54" s="10"/>
    </row>
    <row r="55" spans="2:8" s="14" customFormat="1" ht="24" customHeight="1" x14ac:dyDescent="0.15">
      <c r="B55" s="17">
        <v>40</v>
      </c>
      <c r="C55" s="12" t="str">
        <f>入力用シート!E46&amp;""</f>
        <v/>
      </c>
      <c r="D55" s="12" t="str">
        <f>入力用シート!C46&amp;""</f>
        <v/>
      </c>
      <c r="E55" s="17" t="str">
        <f>IF(入力用シート!K46&lt;&gt;"","○",IF(入力用シート!L46&lt;&gt;"","○",""))</f>
        <v/>
      </c>
      <c r="F55" s="17" t="str">
        <f>IF(入力用シート!I46&lt;&gt;"","○",IF(入力用シート!J46&lt;&gt;"","○",IF(入力用シート!O46&lt;&gt;"","〇","")))</f>
        <v/>
      </c>
      <c r="G55" s="17" t="str">
        <f>IF(入力用シート!M46&lt;&gt;"","○",IF(入力用シート!N46&lt;&gt;"","○",""))</f>
        <v/>
      </c>
      <c r="H55" s="10"/>
    </row>
    <row r="56" spans="2:8" s="14" customFormat="1" ht="24" customHeight="1" x14ac:dyDescent="0.15">
      <c r="B56" s="17">
        <v>41</v>
      </c>
      <c r="C56" s="12" t="str">
        <f>入力用シート!E47&amp;""</f>
        <v/>
      </c>
      <c r="D56" s="12" t="str">
        <f>入力用シート!C47&amp;""</f>
        <v/>
      </c>
      <c r="E56" s="17" t="str">
        <f>IF(入力用シート!K47&lt;&gt;"","○",IF(入力用シート!L47&lt;&gt;"","○",""))</f>
        <v/>
      </c>
      <c r="F56" s="17" t="str">
        <f>IF(入力用シート!I47&lt;&gt;"","○",IF(入力用シート!J47&lt;&gt;"","○",IF(入力用シート!O47&lt;&gt;"","〇","")))</f>
        <v/>
      </c>
      <c r="G56" s="17" t="str">
        <f>IF(入力用シート!M47&lt;&gt;"","○",IF(入力用シート!N47&lt;&gt;"","○",""))</f>
        <v/>
      </c>
      <c r="H56" s="10"/>
    </row>
    <row r="57" spans="2:8" s="14" customFormat="1" ht="24" customHeight="1" x14ac:dyDescent="0.15">
      <c r="B57" s="17">
        <v>42</v>
      </c>
      <c r="C57" s="12" t="str">
        <f>入力用シート!E48&amp;""</f>
        <v/>
      </c>
      <c r="D57" s="12" t="str">
        <f>入力用シート!C48&amp;""</f>
        <v/>
      </c>
      <c r="E57" s="17" t="str">
        <f>IF(入力用シート!K48&lt;&gt;"","○",IF(入力用シート!L48&lt;&gt;"","○",""))</f>
        <v/>
      </c>
      <c r="F57" s="17" t="str">
        <f>IF(入力用シート!I48&lt;&gt;"","○",IF(入力用シート!J48&lt;&gt;"","○",IF(入力用シート!O48&lt;&gt;"","〇","")))</f>
        <v/>
      </c>
      <c r="G57" s="17" t="str">
        <f>IF(入力用シート!M48&lt;&gt;"","○",IF(入力用シート!N48&lt;&gt;"","○",""))</f>
        <v/>
      </c>
      <c r="H57" s="10"/>
    </row>
    <row r="58" spans="2:8" s="14" customFormat="1" ht="24" customHeight="1" x14ac:dyDescent="0.15">
      <c r="B58" s="17">
        <v>43</v>
      </c>
      <c r="C58" s="12" t="str">
        <f>入力用シート!E49&amp;""</f>
        <v/>
      </c>
      <c r="D58" s="12" t="str">
        <f>入力用シート!C49&amp;""</f>
        <v/>
      </c>
      <c r="E58" s="17" t="str">
        <f>IF(入力用シート!K49&lt;&gt;"","○",IF(入力用シート!L49&lt;&gt;"","○",""))</f>
        <v/>
      </c>
      <c r="F58" s="17" t="str">
        <f>IF(入力用シート!I49&lt;&gt;"","○",IF(入力用シート!J49&lt;&gt;"","○",IF(入力用シート!O49&lt;&gt;"","〇","")))</f>
        <v/>
      </c>
      <c r="G58" s="17" t="str">
        <f>IF(入力用シート!M49&lt;&gt;"","○",IF(入力用シート!N49&lt;&gt;"","○",""))</f>
        <v/>
      </c>
      <c r="H58" s="10"/>
    </row>
    <row r="59" spans="2:8" s="14" customFormat="1" ht="24" customHeight="1" x14ac:dyDescent="0.15">
      <c r="B59" s="17">
        <v>44</v>
      </c>
      <c r="C59" s="12" t="str">
        <f>入力用シート!E50&amp;""</f>
        <v/>
      </c>
      <c r="D59" s="12" t="str">
        <f>入力用シート!C50&amp;""</f>
        <v/>
      </c>
      <c r="E59" s="17" t="str">
        <f>IF(入力用シート!K50&lt;&gt;"","○",IF(入力用シート!L50&lt;&gt;"","○",""))</f>
        <v/>
      </c>
      <c r="F59" s="17" t="str">
        <f>IF(入力用シート!I50&lt;&gt;"","○",IF(入力用シート!J50&lt;&gt;"","○",IF(入力用シート!O50&lt;&gt;"","〇","")))</f>
        <v/>
      </c>
      <c r="G59" s="17" t="str">
        <f>IF(入力用シート!M50&lt;&gt;"","○",IF(入力用シート!N50&lt;&gt;"","○",""))</f>
        <v/>
      </c>
      <c r="H59" s="10"/>
    </row>
    <row r="60" spans="2:8" s="14" customFormat="1" ht="24" customHeight="1" x14ac:dyDescent="0.15">
      <c r="B60" s="17">
        <v>45</v>
      </c>
      <c r="C60" s="12" t="str">
        <f>入力用シート!E51&amp;""</f>
        <v/>
      </c>
      <c r="D60" s="12" t="str">
        <f>入力用シート!C51&amp;""</f>
        <v/>
      </c>
      <c r="E60" s="17" t="str">
        <f>IF(入力用シート!K51&lt;&gt;"","○",IF(入力用シート!L51&lt;&gt;"","○",""))</f>
        <v/>
      </c>
      <c r="F60" s="17" t="str">
        <f>IF(入力用シート!I51&lt;&gt;"","○",IF(入力用シート!J51&lt;&gt;"","○",IF(入力用シート!O51&lt;&gt;"","〇","")))</f>
        <v/>
      </c>
      <c r="G60" s="17" t="str">
        <f>IF(入力用シート!M51&lt;&gt;"","○",IF(入力用シート!N51&lt;&gt;"","○",""))</f>
        <v/>
      </c>
      <c r="H60" s="10"/>
    </row>
    <row r="61" spans="2:8" s="14" customFormat="1" ht="24" customHeight="1" x14ac:dyDescent="0.15">
      <c r="B61" s="17">
        <v>46</v>
      </c>
      <c r="C61" s="12" t="str">
        <f>入力用シート!E52&amp;""</f>
        <v/>
      </c>
      <c r="D61" s="12" t="str">
        <f>入力用シート!C52&amp;""</f>
        <v/>
      </c>
      <c r="E61" s="17" t="str">
        <f>IF(入力用シート!K52&lt;&gt;"","○",IF(入力用シート!L52&lt;&gt;"","○",""))</f>
        <v/>
      </c>
      <c r="F61" s="17" t="str">
        <f>IF(入力用シート!I52&lt;&gt;"","○",IF(入力用シート!J52&lt;&gt;"","○",IF(入力用シート!O52&lt;&gt;"","〇","")))</f>
        <v/>
      </c>
      <c r="G61" s="17" t="str">
        <f>IF(入力用シート!M52&lt;&gt;"","○",IF(入力用シート!N52&lt;&gt;"","○",""))</f>
        <v/>
      </c>
      <c r="H61" s="10"/>
    </row>
    <row r="62" spans="2:8" s="14" customFormat="1" ht="24" customHeight="1" x14ac:dyDescent="0.15">
      <c r="B62" s="17">
        <v>47</v>
      </c>
      <c r="C62" s="12" t="str">
        <f>入力用シート!E53&amp;""</f>
        <v/>
      </c>
      <c r="D62" s="12" t="str">
        <f>入力用シート!C53&amp;""</f>
        <v/>
      </c>
      <c r="E62" s="17" t="str">
        <f>IF(入力用シート!K53&lt;&gt;"","○",IF(入力用シート!L53&lt;&gt;"","○",""))</f>
        <v/>
      </c>
      <c r="F62" s="17" t="str">
        <f>IF(入力用シート!I53&lt;&gt;"","○",IF(入力用シート!J53&lt;&gt;"","○",IF(入力用シート!O53&lt;&gt;"","〇","")))</f>
        <v/>
      </c>
      <c r="G62" s="17" t="str">
        <f>IF(入力用シート!M53&lt;&gt;"","○",IF(入力用シート!N53&lt;&gt;"","○",""))</f>
        <v/>
      </c>
      <c r="H62" s="10"/>
    </row>
    <row r="63" spans="2:8" s="14" customFormat="1" ht="24" customHeight="1" x14ac:dyDescent="0.15">
      <c r="B63" s="17">
        <v>48</v>
      </c>
      <c r="C63" s="12" t="str">
        <f>入力用シート!E54&amp;""</f>
        <v/>
      </c>
      <c r="D63" s="12" t="str">
        <f>入力用シート!C54&amp;""</f>
        <v/>
      </c>
      <c r="E63" s="17" t="str">
        <f>IF(入力用シート!K54&lt;&gt;"","○",IF(入力用シート!L54&lt;&gt;"","○",""))</f>
        <v/>
      </c>
      <c r="F63" s="17" t="str">
        <f>IF(入力用シート!I54&lt;&gt;"","○",IF(入力用シート!J54&lt;&gt;"","○",IF(入力用シート!O54&lt;&gt;"","〇","")))</f>
        <v/>
      </c>
      <c r="G63" s="17" t="str">
        <f>IF(入力用シート!M54&lt;&gt;"","○",IF(入力用シート!N54&lt;&gt;"","○",""))</f>
        <v/>
      </c>
      <c r="H63" s="10"/>
    </row>
    <row r="64" spans="2:8" s="14" customFormat="1" ht="24" customHeight="1" x14ac:dyDescent="0.15">
      <c r="B64" s="17">
        <v>49</v>
      </c>
      <c r="C64" s="12" t="str">
        <f>入力用シート!E55&amp;""</f>
        <v/>
      </c>
      <c r="D64" s="12" t="str">
        <f>入力用シート!C55&amp;""</f>
        <v/>
      </c>
      <c r="E64" s="17" t="str">
        <f>IF(入力用シート!K55&lt;&gt;"","○",IF(入力用シート!L55&lt;&gt;"","○",""))</f>
        <v/>
      </c>
      <c r="F64" s="17" t="str">
        <f>IF(入力用シート!I55&lt;&gt;"","○",IF(入力用シート!J55&lt;&gt;"","○",IF(入力用シート!O55&lt;&gt;"","〇","")))</f>
        <v/>
      </c>
      <c r="G64" s="17" t="str">
        <f>IF(入力用シート!M55&lt;&gt;"","○",IF(入力用シート!N55&lt;&gt;"","○",""))</f>
        <v/>
      </c>
      <c r="H64" s="10"/>
    </row>
    <row r="65" spans="2:8" s="14" customFormat="1" ht="24" customHeight="1" x14ac:dyDescent="0.15">
      <c r="B65" s="17">
        <v>50</v>
      </c>
      <c r="C65" s="12" t="str">
        <f>入力用シート!E56&amp;""</f>
        <v/>
      </c>
      <c r="D65" s="12" t="str">
        <f>入力用シート!C56&amp;""</f>
        <v/>
      </c>
      <c r="E65" s="17" t="str">
        <f>IF(入力用シート!K56&lt;&gt;"","○",IF(入力用シート!L56&lt;&gt;"","○",""))</f>
        <v/>
      </c>
      <c r="F65" s="17" t="str">
        <f>IF(入力用シート!I56&lt;&gt;"","○",IF(入力用シート!J56&lt;&gt;"","○",IF(入力用シート!O56&lt;&gt;"","〇","")))</f>
        <v/>
      </c>
      <c r="G65" s="17" t="str">
        <f>IF(入力用シート!M56&lt;&gt;"","○",IF(入力用シート!N56&lt;&gt;"","○",""))</f>
        <v/>
      </c>
      <c r="H65" s="10"/>
    </row>
    <row r="66" spans="2:8" s="14" customFormat="1" ht="14.25" x14ac:dyDescent="0.15">
      <c r="B66" s="130" t="s">
        <v>123</v>
      </c>
      <c r="C66" s="130"/>
      <c r="D66" s="130"/>
      <c r="E66" s="130"/>
      <c r="F66" s="130"/>
      <c r="G66" s="130"/>
      <c r="H66" s="130"/>
    </row>
    <row r="67" spans="2:8" s="14" customFormat="1" ht="16.5" customHeight="1" x14ac:dyDescent="0.15">
      <c r="H67" s="15" t="s">
        <v>106</v>
      </c>
    </row>
    <row r="68" spans="2:8" s="14" customFormat="1" ht="24" customHeight="1" x14ac:dyDescent="0.15">
      <c r="B68" s="89" t="s">
        <v>167</v>
      </c>
      <c r="C68" s="89"/>
      <c r="D68" s="89"/>
      <c r="E68" s="89"/>
      <c r="F68" s="89"/>
      <c r="G68" s="89"/>
      <c r="H68" s="89"/>
    </row>
    <row r="69" spans="2:8" s="14" customFormat="1" ht="24" customHeight="1" x14ac:dyDescent="0.15">
      <c r="B69" s="131" t="s">
        <v>107</v>
      </c>
      <c r="C69" s="131"/>
      <c r="D69" s="131"/>
      <c r="E69" s="131"/>
      <c r="F69" s="131"/>
      <c r="G69" s="131"/>
      <c r="H69" s="131"/>
    </row>
    <row r="70" spans="2:8" s="14" customFormat="1" ht="24" customHeight="1" x14ac:dyDescent="0.15">
      <c r="C70" s="17" t="s">
        <v>2</v>
      </c>
      <c r="D70" s="17" t="str">
        <f>入力用シート!D3&amp;""</f>
        <v/>
      </c>
      <c r="E70" s="16" t="s">
        <v>119</v>
      </c>
    </row>
    <row r="71" spans="2:8" s="14" customFormat="1" ht="24" customHeight="1" x14ac:dyDescent="0.15">
      <c r="H71" s="15" t="s">
        <v>121</v>
      </c>
    </row>
    <row r="72" spans="2:8" s="14" customFormat="1" ht="24" customHeight="1" x14ac:dyDescent="0.15">
      <c r="B72" s="132" t="s">
        <v>95</v>
      </c>
      <c r="C72" s="132" t="s">
        <v>170</v>
      </c>
      <c r="D72" s="132" t="s">
        <v>108</v>
      </c>
      <c r="E72" s="134" t="s">
        <v>109</v>
      </c>
      <c r="F72" s="135"/>
      <c r="G72" s="136"/>
      <c r="H72" s="132" t="s">
        <v>110</v>
      </c>
    </row>
    <row r="73" spans="2:8" s="14" customFormat="1" ht="24" customHeight="1" x14ac:dyDescent="0.15">
      <c r="B73" s="133"/>
      <c r="C73" s="133"/>
      <c r="D73" s="133"/>
      <c r="E73" s="17" t="s">
        <v>102</v>
      </c>
      <c r="F73" s="17" t="s">
        <v>103</v>
      </c>
      <c r="G73" s="17" t="s">
        <v>104</v>
      </c>
      <c r="H73" s="133"/>
    </row>
    <row r="74" spans="2:8" s="14" customFormat="1" ht="24" customHeight="1" x14ac:dyDescent="0.15">
      <c r="B74" s="17">
        <v>51</v>
      </c>
      <c r="C74" s="12" t="str">
        <f>入力用シート!E57&amp;""</f>
        <v/>
      </c>
      <c r="D74" s="12" t="str">
        <f>入力用シート!C57&amp;""</f>
        <v/>
      </c>
      <c r="E74" s="17" t="str">
        <f>IF(入力用シート!K57&lt;&gt;"","○",IF(入力用シート!L57&lt;&gt;"","○",""))</f>
        <v/>
      </c>
      <c r="F74" s="17" t="str">
        <f>IF(入力用シート!I57&lt;&gt;"","○",IF(入力用シート!J57&lt;&gt;"","○",IF(入力用シート!O57&lt;&gt;"","〇","")))</f>
        <v/>
      </c>
      <c r="G74" s="17" t="str">
        <f>IF(入力用シート!M57&lt;&gt;"","○",IF(入力用シート!N57&lt;&gt;"","○",""))</f>
        <v/>
      </c>
      <c r="H74" s="10"/>
    </row>
    <row r="75" spans="2:8" s="14" customFormat="1" ht="24" customHeight="1" x14ac:dyDescent="0.15">
      <c r="B75" s="17">
        <v>52</v>
      </c>
      <c r="C75" s="12" t="str">
        <f>入力用シート!E58&amp;""</f>
        <v/>
      </c>
      <c r="D75" s="12" t="str">
        <f>入力用シート!C58&amp;""</f>
        <v/>
      </c>
      <c r="E75" s="17" t="str">
        <f>IF(入力用シート!K58&lt;&gt;"","○",IF(入力用シート!L58&lt;&gt;"","○",""))</f>
        <v/>
      </c>
      <c r="F75" s="17" t="str">
        <f>IF(入力用シート!I58&lt;&gt;"","○",IF(入力用シート!J58&lt;&gt;"","○",IF(入力用シート!O58&lt;&gt;"","〇","")))</f>
        <v/>
      </c>
      <c r="G75" s="17" t="str">
        <f>IF(入力用シート!M58&lt;&gt;"","○",IF(入力用シート!N58&lt;&gt;"","○",""))</f>
        <v/>
      </c>
      <c r="H75" s="10"/>
    </row>
    <row r="76" spans="2:8" s="14" customFormat="1" ht="24" customHeight="1" x14ac:dyDescent="0.15">
      <c r="B76" s="17">
        <v>53</v>
      </c>
      <c r="C76" s="12" t="str">
        <f>入力用シート!E59&amp;""</f>
        <v/>
      </c>
      <c r="D76" s="12" t="str">
        <f>入力用シート!C59&amp;""</f>
        <v/>
      </c>
      <c r="E76" s="17" t="str">
        <f>IF(入力用シート!K59&lt;&gt;"","○",IF(入力用シート!L59&lt;&gt;"","○",""))</f>
        <v/>
      </c>
      <c r="F76" s="17" t="str">
        <f>IF(入力用シート!I59&lt;&gt;"","○",IF(入力用シート!J59&lt;&gt;"","○",IF(入力用シート!O59&lt;&gt;"","〇","")))</f>
        <v/>
      </c>
      <c r="G76" s="17" t="str">
        <f>IF(入力用シート!M59&lt;&gt;"","○",IF(入力用シート!N59&lt;&gt;"","○",""))</f>
        <v/>
      </c>
      <c r="H76" s="10"/>
    </row>
    <row r="77" spans="2:8" s="14" customFormat="1" ht="24" customHeight="1" x14ac:dyDescent="0.15">
      <c r="B77" s="17">
        <v>54</v>
      </c>
      <c r="C77" s="12" t="str">
        <f>入力用シート!E60&amp;""</f>
        <v/>
      </c>
      <c r="D77" s="12" t="str">
        <f>入力用シート!C60&amp;""</f>
        <v/>
      </c>
      <c r="E77" s="17" t="str">
        <f>IF(入力用シート!K60&lt;&gt;"","○",IF(入力用シート!L60&lt;&gt;"","○",""))</f>
        <v/>
      </c>
      <c r="F77" s="17" t="str">
        <f>IF(入力用シート!I60&lt;&gt;"","○",IF(入力用シート!J60&lt;&gt;"","○",IF(入力用シート!O60&lt;&gt;"","〇","")))</f>
        <v/>
      </c>
      <c r="G77" s="17" t="str">
        <f>IF(入力用シート!M60&lt;&gt;"","○",IF(入力用シート!N60&lt;&gt;"","○",""))</f>
        <v/>
      </c>
      <c r="H77" s="10"/>
    </row>
    <row r="78" spans="2:8" s="14" customFormat="1" ht="24" customHeight="1" x14ac:dyDescent="0.15">
      <c r="B78" s="17">
        <v>55</v>
      </c>
      <c r="C78" s="12" t="str">
        <f>入力用シート!E61&amp;""</f>
        <v/>
      </c>
      <c r="D78" s="12" t="str">
        <f>入力用シート!C61&amp;""</f>
        <v/>
      </c>
      <c r="E78" s="17" t="str">
        <f>IF(入力用シート!K61&lt;&gt;"","○",IF(入力用シート!L61&lt;&gt;"","○",""))</f>
        <v/>
      </c>
      <c r="F78" s="17" t="str">
        <f>IF(入力用シート!I61&lt;&gt;"","○",IF(入力用シート!J61&lt;&gt;"","○",IF(入力用シート!O61&lt;&gt;"","〇","")))</f>
        <v/>
      </c>
      <c r="G78" s="17" t="str">
        <f>IF(入力用シート!M61&lt;&gt;"","○",IF(入力用シート!N61&lt;&gt;"","○",""))</f>
        <v/>
      </c>
      <c r="H78" s="10"/>
    </row>
    <row r="79" spans="2:8" s="14" customFormat="1" ht="24" customHeight="1" x14ac:dyDescent="0.15">
      <c r="B79" s="17">
        <v>56</v>
      </c>
      <c r="C79" s="12"/>
      <c r="D79" s="12"/>
      <c r="E79" s="17"/>
      <c r="F79" s="17"/>
      <c r="G79" s="17"/>
      <c r="H79" s="10"/>
    </row>
    <row r="80" spans="2:8" s="14" customFormat="1" ht="24" customHeight="1" x14ac:dyDescent="0.15">
      <c r="B80" s="17">
        <v>57</v>
      </c>
      <c r="C80" s="12"/>
      <c r="D80" s="12"/>
      <c r="E80" s="17"/>
      <c r="F80" s="17"/>
      <c r="G80" s="17"/>
      <c r="H80" s="10"/>
    </row>
    <row r="81" spans="2:8" s="14" customFormat="1" ht="24" customHeight="1" x14ac:dyDescent="0.15">
      <c r="B81" s="17">
        <v>58</v>
      </c>
      <c r="C81" s="12"/>
      <c r="D81" s="10"/>
      <c r="E81" s="17"/>
      <c r="F81" s="17"/>
      <c r="G81" s="17"/>
      <c r="H81" s="10"/>
    </row>
    <row r="82" spans="2:8" s="14" customFormat="1" ht="24" customHeight="1" x14ac:dyDescent="0.2">
      <c r="B82" s="17">
        <v>59</v>
      </c>
      <c r="C82" s="13"/>
      <c r="D82" s="10"/>
      <c r="E82" s="17"/>
      <c r="F82" s="17"/>
      <c r="G82" s="17"/>
      <c r="H82" s="10"/>
    </row>
    <row r="83" spans="2:8" s="14" customFormat="1" ht="24" customHeight="1" x14ac:dyDescent="0.15">
      <c r="B83" s="17">
        <v>60</v>
      </c>
      <c r="C83" s="12"/>
      <c r="D83" s="10"/>
      <c r="E83" s="17"/>
      <c r="F83" s="17"/>
      <c r="G83" s="17"/>
      <c r="H83" s="10"/>
    </row>
    <row r="84" spans="2:8" s="14" customFormat="1" ht="24" customHeight="1" x14ac:dyDescent="0.15">
      <c r="B84" s="17">
        <v>61</v>
      </c>
      <c r="C84" s="12"/>
      <c r="D84" s="10"/>
      <c r="E84" s="17"/>
      <c r="F84" s="17"/>
      <c r="G84" s="17"/>
      <c r="H84" s="10"/>
    </row>
    <row r="85" spans="2:8" s="14" customFormat="1" ht="24" customHeight="1" x14ac:dyDescent="0.15">
      <c r="B85" s="17">
        <v>62</v>
      </c>
      <c r="C85" s="12"/>
      <c r="D85" s="10"/>
      <c r="E85" s="17"/>
      <c r="F85" s="17"/>
      <c r="G85" s="17"/>
      <c r="H85" s="10"/>
    </row>
    <row r="86" spans="2:8" s="14" customFormat="1" ht="24" customHeight="1" x14ac:dyDescent="0.15">
      <c r="B86" s="17">
        <v>63</v>
      </c>
      <c r="C86" s="12"/>
      <c r="D86" s="10"/>
      <c r="E86" s="17"/>
      <c r="F86" s="17"/>
      <c r="G86" s="17"/>
      <c r="H86" s="10"/>
    </row>
    <row r="87" spans="2:8" s="14" customFormat="1" ht="24" customHeight="1" x14ac:dyDescent="0.15">
      <c r="B87" s="17">
        <v>64</v>
      </c>
      <c r="C87" s="12"/>
      <c r="D87" s="10"/>
      <c r="E87" s="17"/>
      <c r="F87" s="17"/>
      <c r="G87" s="17"/>
      <c r="H87" s="10"/>
    </row>
    <row r="88" spans="2:8" s="14" customFormat="1" ht="24" customHeight="1" x14ac:dyDescent="0.15">
      <c r="B88" s="17">
        <v>65</v>
      </c>
      <c r="C88" s="12"/>
      <c r="D88" s="10"/>
      <c r="E88" s="17"/>
      <c r="F88" s="17"/>
      <c r="G88" s="17"/>
      <c r="H88" s="10"/>
    </row>
    <row r="89" spans="2:8" s="14" customFormat="1" ht="24" customHeight="1" x14ac:dyDescent="0.15">
      <c r="B89" s="17">
        <v>66</v>
      </c>
      <c r="C89" s="12"/>
      <c r="D89" s="10"/>
      <c r="E89" s="17"/>
      <c r="F89" s="17"/>
      <c r="G89" s="17"/>
      <c r="H89" s="10"/>
    </row>
    <row r="90" spans="2:8" s="14" customFormat="1" ht="24" customHeight="1" x14ac:dyDescent="0.15">
      <c r="B90" s="17">
        <v>67</v>
      </c>
      <c r="C90" s="12"/>
      <c r="D90" s="10"/>
      <c r="E90" s="17"/>
      <c r="F90" s="17"/>
      <c r="G90" s="17"/>
      <c r="H90" s="10"/>
    </row>
    <row r="91" spans="2:8" s="14" customFormat="1" ht="24" customHeight="1" x14ac:dyDescent="0.15">
      <c r="B91" s="17">
        <v>68</v>
      </c>
      <c r="C91" s="12"/>
      <c r="D91" s="10"/>
      <c r="E91" s="17"/>
      <c r="F91" s="17"/>
      <c r="G91" s="17"/>
      <c r="H91" s="10"/>
    </row>
    <row r="92" spans="2:8" s="14" customFormat="1" ht="24" customHeight="1" x14ac:dyDescent="0.15">
      <c r="B92" s="17">
        <v>69</v>
      </c>
      <c r="C92" s="10"/>
      <c r="D92" s="10"/>
      <c r="E92" s="17"/>
      <c r="F92" s="17"/>
      <c r="G92" s="17"/>
      <c r="H92" s="10"/>
    </row>
    <row r="93" spans="2:8" s="14" customFormat="1" ht="24" customHeight="1" x14ac:dyDescent="0.15">
      <c r="B93" s="17">
        <v>70</v>
      </c>
      <c r="C93" s="10"/>
      <c r="D93" s="10"/>
      <c r="E93" s="17"/>
      <c r="F93" s="17"/>
      <c r="G93" s="17"/>
      <c r="H93" s="10"/>
    </row>
    <row r="94" spans="2:8" s="14" customFormat="1" ht="24" customHeight="1" x14ac:dyDescent="0.15">
      <c r="B94" s="17">
        <v>71</v>
      </c>
      <c r="C94" s="10"/>
      <c r="D94" s="10"/>
      <c r="E94" s="17"/>
      <c r="F94" s="17"/>
      <c r="G94" s="17"/>
      <c r="H94" s="10"/>
    </row>
    <row r="95" spans="2:8" s="14" customFormat="1" ht="24" customHeight="1" x14ac:dyDescent="0.15">
      <c r="B95" s="17">
        <v>72</v>
      </c>
      <c r="C95" s="10"/>
      <c r="D95" s="10"/>
      <c r="E95" s="17"/>
      <c r="F95" s="17"/>
      <c r="G95" s="17"/>
      <c r="H95" s="10"/>
    </row>
    <row r="96" spans="2:8" s="14" customFormat="1" ht="24" customHeight="1" x14ac:dyDescent="0.15">
      <c r="B96" s="17">
        <v>73</v>
      </c>
      <c r="C96" s="10"/>
      <c r="D96" s="10"/>
      <c r="E96" s="17"/>
      <c r="F96" s="17"/>
      <c r="G96" s="17"/>
      <c r="H96" s="10"/>
    </row>
    <row r="97" spans="2:8" s="14" customFormat="1" ht="24" customHeight="1" x14ac:dyDescent="0.15">
      <c r="B97" s="17">
        <v>74</v>
      </c>
      <c r="C97" s="10"/>
      <c r="D97" s="10"/>
      <c r="E97" s="17"/>
      <c r="F97" s="17"/>
      <c r="G97" s="17"/>
      <c r="H97" s="10"/>
    </row>
    <row r="98" spans="2:8" s="14" customFormat="1" ht="24" customHeight="1" x14ac:dyDescent="0.15">
      <c r="B98" s="17">
        <v>75</v>
      </c>
      <c r="C98" s="10"/>
      <c r="D98" s="10"/>
      <c r="E98" s="17"/>
      <c r="F98" s="17"/>
      <c r="G98" s="17"/>
      <c r="H98" s="10"/>
    </row>
    <row r="99" spans="2:8" s="14" customFormat="1" ht="14.25" x14ac:dyDescent="0.15">
      <c r="B99" s="130" t="s">
        <v>123</v>
      </c>
      <c r="C99" s="130"/>
      <c r="D99" s="130"/>
      <c r="E99" s="130"/>
      <c r="F99" s="130"/>
      <c r="G99" s="130"/>
      <c r="H99" s="130"/>
    </row>
  </sheetData>
  <mergeCells count="24">
    <mergeCell ref="B99:H99"/>
    <mergeCell ref="B66:H66"/>
    <mergeCell ref="B68:H68"/>
    <mergeCell ref="B69:H69"/>
    <mergeCell ref="B72:B73"/>
    <mergeCell ref="C72:C73"/>
    <mergeCell ref="D72:D73"/>
    <mergeCell ref="E72:G72"/>
    <mergeCell ref="H72:H73"/>
    <mergeCell ref="B35:H35"/>
    <mergeCell ref="B36:H36"/>
    <mergeCell ref="B39:B40"/>
    <mergeCell ref="C39:C40"/>
    <mergeCell ref="D39:D40"/>
    <mergeCell ref="E39:G39"/>
    <mergeCell ref="H39:H40"/>
    <mergeCell ref="B33:H33"/>
    <mergeCell ref="B2:H2"/>
    <mergeCell ref="B3:H3"/>
    <mergeCell ref="B6:B7"/>
    <mergeCell ref="C6:C7"/>
    <mergeCell ref="D6:D7"/>
    <mergeCell ref="E6:G6"/>
    <mergeCell ref="H6:H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2" manualBreakCount="2">
    <brk id="33" min="1" max="7" man="1"/>
    <brk id="66" min="1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66"/>
  <sheetViews>
    <sheetView view="pageBreakPreview" zoomScaleNormal="100" zoomScaleSheetLayoutView="100" workbookViewId="0">
      <selection activeCell="D43" sqref="D43"/>
    </sheetView>
  </sheetViews>
  <sheetFormatPr defaultRowHeight="24" customHeight="1" x14ac:dyDescent="0.15"/>
  <cols>
    <col min="1" max="1" width="9" style="14"/>
    <col min="2" max="2" width="3.5" style="14" customWidth="1"/>
    <col min="3" max="4" width="16.625" style="14" customWidth="1"/>
    <col min="5" max="7" width="9.625" style="14" customWidth="1"/>
    <col min="8" max="8" width="13.125" style="14" customWidth="1"/>
    <col min="9" max="16384" width="9" style="14"/>
  </cols>
  <sheetData>
    <row r="1" spans="2:8" ht="16.5" customHeight="1" x14ac:dyDescent="0.15">
      <c r="H1" s="15" t="s">
        <v>106</v>
      </c>
    </row>
    <row r="2" spans="2:8" ht="24" customHeight="1" x14ac:dyDescent="0.15">
      <c r="B2" s="89" t="s">
        <v>167</v>
      </c>
      <c r="C2" s="89"/>
      <c r="D2" s="89"/>
      <c r="E2" s="89"/>
      <c r="F2" s="89"/>
      <c r="G2" s="89"/>
      <c r="H2" s="89"/>
    </row>
    <row r="3" spans="2:8" ht="24" customHeight="1" x14ac:dyDescent="0.15">
      <c r="B3" s="131" t="s">
        <v>107</v>
      </c>
      <c r="C3" s="131"/>
      <c r="D3" s="131"/>
      <c r="E3" s="131"/>
      <c r="F3" s="131"/>
      <c r="G3" s="131"/>
      <c r="H3" s="131"/>
    </row>
    <row r="4" spans="2:8" ht="24" customHeight="1" x14ac:dyDescent="0.15">
      <c r="C4" s="17" t="s">
        <v>2</v>
      </c>
      <c r="D4" s="17" t="str">
        <f>入力用シート!D3&amp;""</f>
        <v/>
      </c>
      <c r="E4" s="16" t="s">
        <v>120</v>
      </c>
    </row>
    <row r="5" spans="2:8" ht="24" customHeight="1" x14ac:dyDescent="0.15">
      <c r="H5" s="15" t="s">
        <v>94</v>
      </c>
    </row>
    <row r="6" spans="2:8" ht="24" customHeight="1" x14ac:dyDescent="0.15">
      <c r="B6" s="132" t="s">
        <v>95</v>
      </c>
      <c r="C6" s="132" t="s">
        <v>166</v>
      </c>
      <c r="D6" s="132" t="s">
        <v>108</v>
      </c>
      <c r="E6" s="134" t="s">
        <v>109</v>
      </c>
      <c r="F6" s="135"/>
      <c r="G6" s="136"/>
      <c r="H6" s="132" t="s">
        <v>110</v>
      </c>
    </row>
    <row r="7" spans="2:8" ht="24" customHeight="1" x14ac:dyDescent="0.15">
      <c r="B7" s="133"/>
      <c r="C7" s="133"/>
      <c r="D7" s="133"/>
      <c r="E7" s="17" t="s">
        <v>102</v>
      </c>
      <c r="F7" s="17" t="s">
        <v>103</v>
      </c>
      <c r="G7" s="17" t="s">
        <v>104</v>
      </c>
      <c r="H7" s="133"/>
    </row>
    <row r="8" spans="2:8" ht="24" customHeight="1" x14ac:dyDescent="0.15">
      <c r="B8" s="17">
        <v>1</v>
      </c>
      <c r="C8" s="12" t="str">
        <f>入力用シート!E66&amp;""</f>
        <v/>
      </c>
      <c r="D8" s="12" t="str">
        <f>入力用シート!C66&amp;""</f>
        <v/>
      </c>
      <c r="E8" s="17" t="str">
        <f>IF(入力用シート!K66&lt;&gt;"","○",IF(入力用シート!L66&lt;&gt;"","○",""))</f>
        <v/>
      </c>
      <c r="F8" s="17" t="str">
        <f>IF(入力用シート!I66&lt;&gt;"","○",IF(入力用シート!J66&lt;&gt;"","○",IF(入力用シート!O66&lt;&gt;"","〇","")))</f>
        <v/>
      </c>
      <c r="G8" s="17" t="str">
        <f>IF(入力用シート!M66&lt;&gt;"","○",IF(入力用シート!N66&lt;&gt;"","○",""))</f>
        <v/>
      </c>
      <c r="H8" s="10"/>
    </row>
    <row r="9" spans="2:8" ht="24" customHeight="1" x14ac:dyDescent="0.15">
      <c r="B9" s="17">
        <v>2</v>
      </c>
      <c r="C9" s="12" t="str">
        <f>入力用シート!E67&amp;""</f>
        <v/>
      </c>
      <c r="D9" s="12" t="str">
        <f>入力用シート!C67&amp;""</f>
        <v/>
      </c>
      <c r="E9" s="17" t="str">
        <f>IF(入力用シート!K67&lt;&gt;"","○",IF(入力用シート!L67&lt;&gt;"","○",""))</f>
        <v/>
      </c>
      <c r="F9" s="17" t="str">
        <f>IF(入力用シート!I67&lt;&gt;"","○",IF(入力用シート!J67&lt;&gt;"","○",IF(入力用シート!O67&lt;&gt;"","〇","")))</f>
        <v/>
      </c>
      <c r="G9" s="17" t="str">
        <f>IF(入力用シート!M67&lt;&gt;"","○",IF(入力用シート!N67&lt;&gt;"","○",""))</f>
        <v/>
      </c>
      <c r="H9" s="10"/>
    </row>
    <row r="10" spans="2:8" ht="24" customHeight="1" x14ac:dyDescent="0.15">
      <c r="B10" s="17">
        <v>3</v>
      </c>
      <c r="C10" s="12" t="str">
        <f>入力用シート!E68&amp;""</f>
        <v/>
      </c>
      <c r="D10" s="12" t="str">
        <f>入力用シート!C68&amp;""</f>
        <v/>
      </c>
      <c r="E10" s="17" t="str">
        <f>IF(入力用シート!K68&lt;&gt;"","○",IF(入力用シート!L68&lt;&gt;"","○",""))</f>
        <v/>
      </c>
      <c r="F10" s="17" t="str">
        <f>IF(入力用シート!I68&lt;&gt;"","○",IF(入力用シート!J68&lt;&gt;"","○",IF(入力用シート!O68&lt;&gt;"","〇","")))</f>
        <v/>
      </c>
      <c r="G10" s="17" t="str">
        <f>IF(入力用シート!M68&lt;&gt;"","○",IF(入力用シート!N68&lt;&gt;"","○",""))</f>
        <v/>
      </c>
      <c r="H10" s="10"/>
    </row>
    <row r="11" spans="2:8" ht="24" customHeight="1" x14ac:dyDescent="0.15">
      <c r="B11" s="17">
        <v>4</v>
      </c>
      <c r="C11" s="12" t="str">
        <f>入力用シート!E69&amp;""</f>
        <v/>
      </c>
      <c r="D11" s="12" t="str">
        <f>入力用シート!C69&amp;""</f>
        <v/>
      </c>
      <c r="E11" s="17" t="str">
        <f>IF(入力用シート!K69&lt;&gt;"","○",IF(入力用シート!L69&lt;&gt;"","○",""))</f>
        <v/>
      </c>
      <c r="F11" s="17" t="str">
        <f>IF(入力用シート!I69&lt;&gt;"","○",IF(入力用シート!J69&lt;&gt;"","○",IF(入力用シート!O69&lt;&gt;"","〇","")))</f>
        <v/>
      </c>
      <c r="G11" s="17" t="str">
        <f>IF(入力用シート!M69&lt;&gt;"","○",IF(入力用シート!N69&lt;&gt;"","○",""))</f>
        <v/>
      </c>
      <c r="H11" s="10"/>
    </row>
    <row r="12" spans="2:8" ht="24" customHeight="1" x14ac:dyDescent="0.15">
      <c r="B12" s="17">
        <v>5</v>
      </c>
      <c r="C12" s="12" t="str">
        <f>入力用シート!E70&amp;""</f>
        <v/>
      </c>
      <c r="D12" s="12" t="str">
        <f>入力用シート!C70&amp;""</f>
        <v/>
      </c>
      <c r="E12" s="17" t="str">
        <f>IF(入力用シート!K70&lt;&gt;"","○",IF(入力用シート!L70&lt;&gt;"","○",""))</f>
        <v/>
      </c>
      <c r="F12" s="17" t="str">
        <f>IF(入力用シート!I70&lt;&gt;"","○",IF(入力用シート!J70&lt;&gt;"","○",IF(入力用シート!O70&lt;&gt;"","〇","")))</f>
        <v/>
      </c>
      <c r="G12" s="17" t="str">
        <f>IF(入力用シート!M70&lt;&gt;"","○",IF(入力用シート!N70&lt;&gt;"","○",""))</f>
        <v/>
      </c>
      <c r="H12" s="10"/>
    </row>
    <row r="13" spans="2:8" ht="24" customHeight="1" x14ac:dyDescent="0.15">
      <c r="B13" s="17">
        <v>6</v>
      </c>
      <c r="C13" s="12" t="str">
        <f>入力用シート!E71&amp;""</f>
        <v/>
      </c>
      <c r="D13" s="12" t="str">
        <f>入力用シート!C71&amp;""</f>
        <v/>
      </c>
      <c r="E13" s="17" t="str">
        <f>IF(入力用シート!K71&lt;&gt;"","○",IF(入力用シート!L71&lt;&gt;"","○",""))</f>
        <v/>
      </c>
      <c r="F13" s="17" t="str">
        <f>IF(入力用シート!I71&lt;&gt;"","○",IF(入力用シート!J71&lt;&gt;"","○",IF(入力用シート!O71&lt;&gt;"","〇","")))</f>
        <v/>
      </c>
      <c r="G13" s="17" t="str">
        <f>IF(入力用シート!M71&lt;&gt;"","○",IF(入力用シート!N71&lt;&gt;"","○",""))</f>
        <v/>
      </c>
      <c r="H13" s="10"/>
    </row>
    <row r="14" spans="2:8" ht="24" customHeight="1" x14ac:dyDescent="0.15">
      <c r="B14" s="17">
        <v>7</v>
      </c>
      <c r="C14" s="12" t="str">
        <f>入力用シート!E72&amp;""</f>
        <v/>
      </c>
      <c r="D14" s="12" t="str">
        <f>入力用シート!C72&amp;""</f>
        <v/>
      </c>
      <c r="E14" s="17" t="str">
        <f>IF(入力用シート!K72&lt;&gt;"","○",IF(入力用シート!L72&lt;&gt;"","○",""))</f>
        <v/>
      </c>
      <c r="F14" s="17" t="str">
        <f>IF(入力用シート!I72&lt;&gt;"","○",IF(入力用シート!J72&lt;&gt;"","○",IF(入力用シート!O72&lt;&gt;"","〇","")))</f>
        <v/>
      </c>
      <c r="G14" s="17" t="str">
        <f>IF(入力用シート!M72&lt;&gt;"","○",IF(入力用シート!N72&lt;&gt;"","○",""))</f>
        <v/>
      </c>
      <c r="H14" s="10"/>
    </row>
    <row r="15" spans="2:8" ht="24" customHeight="1" x14ac:dyDescent="0.15">
      <c r="B15" s="17">
        <v>8</v>
      </c>
      <c r="C15" s="12" t="str">
        <f>入力用シート!E73&amp;""</f>
        <v/>
      </c>
      <c r="D15" s="12" t="str">
        <f>入力用シート!C73&amp;""</f>
        <v/>
      </c>
      <c r="E15" s="17" t="str">
        <f>IF(入力用シート!K73&lt;&gt;"","○",IF(入力用シート!L73&lt;&gt;"","○",""))</f>
        <v/>
      </c>
      <c r="F15" s="17" t="str">
        <f>IF(入力用シート!I73&lt;&gt;"","○",IF(入力用シート!J73&lt;&gt;"","○",IF(入力用シート!O73&lt;&gt;"","〇","")))</f>
        <v/>
      </c>
      <c r="G15" s="17" t="str">
        <f>IF(入力用シート!M73&lt;&gt;"","○",IF(入力用シート!N73&lt;&gt;"","○",""))</f>
        <v/>
      </c>
      <c r="H15" s="10"/>
    </row>
    <row r="16" spans="2:8" ht="24" customHeight="1" x14ac:dyDescent="0.15">
      <c r="B16" s="17">
        <v>9</v>
      </c>
      <c r="C16" s="12" t="str">
        <f>入力用シート!E74&amp;""</f>
        <v/>
      </c>
      <c r="D16" s="12" t="str">
        <f>入力用シート!C74&amp;""</f>
        <v/>
      </c>
      <c r="E16" s="17" t="str">
        <f>IF(入力用シート!K74&lt;&gt;"","○",IF(入力用シート!L74&lt;&gt;"","○",""))</f>
        <v/>
      </c>
      <c r="F16" s="17" t="str">
        <f>IF(入力用シート!I74&lt;&gt;"","○",IF(入力用シート!J74&lt;&gt;"","○",IF(入力用シート!O74&lt;&gt;"","〇","")))</f>
        <v/>
      </c>
      <c r="G16" s="17" t="str">
        <f>IF(入力用シート!M74&lt;&gt;"","○",IF(入力用シート!N74&lt;&gt;"","○",""))</f>
        <v/>
      </c>
      <c r="H16" s="10"/>
    </row>
    <row r="17" spans="2:8" ht="24" customHeight="1" x14ac:dyDescent="0.15">
      <c r="B17" s="17">
        <v>10</v>
      </c>
      <c r="C17" s="12" t="str">
        <f>入力用シート!E75&amp;""</f>
        <v/>
      </c>
      <c r="D17" s="12" t="str">
        <f>入力用シート!C75&amp;""</f>
        <v/>
      </c>
      <c r="E17" s="17" t="str">
        <f>IF(入力用シート!K75&lt;&gt;"","○",IF(入力用シート!L75&lt;&gt;"","○",""))</f>
        <v/>
      </c>
      <c r="F17" s="17" t="str">
        <f>IF(入力用シート!I75&lt;&gt;"","○",IF(入力用シート!J75&lt;&gt;"","○",IF(入力用シート!O75&lt;&gt;"","〇","")))</f>
        <v/>
      </c>
      <c r="G17" s="17" t="str">
        <f>IF(入力用シート!M75&lt;&gt;"","○",IF(入力用シート!N75&lt;&gt;"","○",""))</f>
        <v/>
      </c>
      <c r="H17" s="10"/>
    </row>
    <row r="18" spans="2:8" ht="24" customHeight="1" x14ac:dyDescent="0.15">
      <c r="B18" s="17">
        <v>11</v>
      </c>
      <c r="C18" s="12" t="str">
        <f>入力用シート!E76&amp;""</f>
        <v/>
      </c>
      <c r="D18" s="12" t="str">
        <f>入力用シート!C76&amp;""</f>
        <v/>
      </c>
      <c r="E18" s="17" t="str">
        <f>IF(入力用シート!K76&lt;&gt;"","○",IF(入力用シート!L76&lt;&gt;"","○",""))</f>
        <v/>
      </c>
      <c r="F18" s="17" t="str">
        <f>IF(入力用シート!I76&lt;&gt;"","○",IF(入力用シート!J76&lt;&gt;"","○",IF(入力用シート!O76&lt;&gt;"","〇","")))</f>
        <v/>
      </c>
      <c r="G18" s="17" t="str">
        <f>IF(入力用シート!M76&lt;&gt;"","○",IF(入力用シート!N76&lt;&gt;"","○",""))</f>
        <v/>
      </c>
      <c r="H18" s="10"/>
    </row>
    <row r="19" spans="2:8" ht="24" customHeight="1" x14ac:dyDescent="0.15">
      <c r="B19" s="17">
        <v>12</v>
      </c>
      <c r="C19" s="12" t="str">
        <f>入力用シート!E77&amp;""</f>
        <v/>
      </c>
      <c r="D19" s="12" t="str">
        <f>入力用シート!C77&amp;""</f>
        <v/>
      </c>
      <c r="E19" s="17" t="str">
        <f>IF(入力用シート!K77&lt;&gt;"","○",IF(入力用シート!L77&lt;&gt;"","○",""))</f>
        <v/>
      </c>
      <c r="F19" s="17" t="str">
        <f>IF(入力用シート!I77&lt;&gt;"","○",IF(入力用シート!J77&lt;&gt;"","○",IF(入力用シート!O77&lt;&gt;"","〇","")))</f>
        <v/>
      </c>
      <c r="G19" s="17" t="str">
        <f>IF(入力用シート!M77&lt;&gt;"","○",IF(入力用シート!N77&lt;&gt;"","○",""))</f>
        <v/>
      </c>
      <c r="H19" s="10"/>
    </row>
    <row r="20" spans="2:8" ht="24" customHeight="1" x14ac:dyDescent="0.15">
      <c r="B20" s="17">
        <v>13</v>
      </c>
      <c r="C20" s="12" t="str">
        <f>入力用シート!E78&amp;""</f>
        <v/>
      </c>
      <c r="D20" s="12" t="str">
        <f>入力用シート!C78&amp;""</f>
        <v/>
      </c>
      <c r="E20" s="17" t="str">
        <f>IF(入力用シート!K78&lt;&gt;"","○",IF(入力用シート!L78&lt;&gt;"","○",""))</f>
        <v/>
      </c>
      <c r="F20" s="17" t="str">
        <f>IF(入力用シート!I78&lt;&gt;"","○",IF(入力用シート!J78&lt;&gt;"","○",IF(入力用シート!O78&lt;&gt;"","〇","")))</f>
        <v/>
      </c>
      <c r="G20" s="17" t="str">
        <f>IF(入力用シート!M78&lt;&gt;"","○",IF(入力用シート!N78&lt;&gt;"","○",""))</f>
        <v/>
      </c>
      <c r="H20" s="10"/>
    </row>
    <row r="21" spans="2:8" ht="24" customHeight="1" x14ac:dyDescent="0.15">
      <c r="B21" s="17">
        <v>14</v>
      </c>
      <c r="C21" s="12" t="str">
        <f>入力用シート!E79&amp;""</f>
        <v/>
      </c>
      <c r="D21" s="12" t="str">
        <f>入力用シート!C79&amp;""</f>
        <v/>
      </c>
      <c r="E21" s="17" t="str">
        <f>IF(入力用シート!K79&lt;&gt;"","○",IF(入力用シート!L79&lt;&gt;"","○",""))</f>
        <v/>
      </c>
      <c r="F21" s="17" t="str">
        <f>IF(入力用シート!I79&lt;&gt;"","○",IF(入力用シート!J79&lt;&gt;"","○",IF(入力用シート!O79&lt;&gt;"","〇","")))</f>
        <v/>
      </c>
      <c r="G21" s="17" t="str">
        <f>IF(入力用シート!M79&lt;&gt;"","○",IF(入力用シート!N79&lt;&gt;"","○",""))</f>
        <v/>
      </c>
      <c r="H21" s="10"/>
    </row>
    <row r="22" spans="2:8" ht="24" customHeight="1" x14ac:dyDescent="0.15">
      <c r="B22" s="17">
        <v>15</v>
      </c>
      <c r="C22" s="12" t="str">
        <f>入力用シート!E80&amp;""</f>
        <v/>
      </c>
      <c r="D22" s="12" t="str">
        <f>入力用シート!C80&amp;""</f>
        <v/>
      </c>
      <c r="E22" s="17" t="str">
        <f>IF(入力用シート!K80&lt;&gt;"","○",IF(入力用シート!L80&lt;&gt;"","○",""))</f>
        <v/>
      </c>
      <c r="F22" s="17" t="str">
        <f>IF(入力用シート!I80&lt;&gt;"","○",IF(入力用シート!J80&lt;&gt;"","○",IF(入力用シート!O80&lt;&gt;"","〇","")))</f>
        <v/>
      </c>
      <c r="G22" s="17" t="str">
        <f>IF(入力用シート!M80&lt;&gt;"","○",IF(入力用シート!N80&lt;&gt;"","○",""))</f>
        <v/>
      </c>
      <c r="H22" s="10"/>
    </row>
    <row r="23" spans="2:8" ht="24" customHeight="1" x14ac:dyDescent="0.15">
      <c r="B23" s="17">
        <v>16</v>
      </c>
      <c r="C23" s="12" t="str">
        <f>入力用シート!E81&amp;""</f>
        <v/>
      </c>
      <c r="D23" s="12" t="str">
        <f>入力用シート!C81&amp;""</f>
        <v/>
      </c>
      <c r="E23" s="17" t="str">
        <f>IF(入力用シート!K81&lt;&gt;"","○",IF(入力用シート!L81&lt;&gt;"","○",""))</f>
        <v/>
      </c>
      <c r="F23" s="17" t="str">
        <f>IF(入力用シート!I81&lt;&gt;"","○",IF(入力用シート!J81&lt;&gt;"","○",IF(入力用シート!O81&lt;&gt;"","〇","")))</f>
        <v/>
      </c>
      <c r="G23" s="17" t="str">
        <f>IF(入力用シート!M81&lt;&gt;"","○",IF(入力用シート!N81&lt;&gt;"","○",""))</f>
        <v/>
      </c>
      <c r="H23" s="10"/>
    </row>
    <row r="24" spans="2:8" ht="24" customHeight="1" x14ac:dyDescent="0.15">
      <c r="B24" s="17">
        <v>17</v>
      </c>
      <c r="C24" s="12" t="str">
        <f>入力用シート!E82&amp;""</f>
        <v/>
      </c>
      <c r="D24" s="12" t="str">
        <f>入力用シート!C82&amp;""</f>
        <v/>
      </c>
      <c r="E24" s="17" t="str">
        <f>IF(入力用シート!K82&lt;&gt;"","○",IF(入力用シート!L82&lt;&gt;"","○",""))</f>
        <v/>
      </c>
      <c r="F24" s="17" t="str">
        <f>IF(入力用シート!I82&lt;&gt;"","○",IF(入力用シート!J82&lt;&gt;"","○",IF(入力用シート!O82&lt;&gt;"","〇","")))</f>
        <v/>
      </c>
      <c r="G24" s="17" t="str">
        <f>IF(入力用シート!M82&lt;&gt;"","○",IF(入力用シート!N82&lt;&gt;"","○",""))</f>
        <v/>
      </c>
      <c r="H24" s="10"/>
    </row>
    <row r="25" spans="2:8" ht="24" customHeight="1" x14ac:dyDescent="0.15">
      <c r="B25" s="17">
        <v>18</v>
      </c>
      <c r="C25" s="12" t="str">
        <f>入力用シート!E83&amp;""</f>
        <v/>
      </c>
      <c r="D25" s="12" t="str">
        <f>入力用シート!C83&amp;""</f>
        <v/>
      </c>
      <c r="E25" s="17" t="str">
        <f>IF(入力用シート!K83&lt;&gt;"","○",IF(入力用シート!L83&lt;&gt;"","○",""))</f>
        <v/>
      </c>
      <c r="F25" s="17" t="str">
        <f>IF(入力用シート!I83&lt;&gt;"","○",IF(入力用シート!J83&lt;&gt;"","○",IF(入力用シート!O83&lt;&gt;"","〇","")))</f>
        <v/>
      </c>
      <c r="G25" s="17" t="str">
        <f>IF(入力用シート!M83&lt;&gt;"","○",IF(入力用シート!N83&lt;&gt;"","○",""))</f>
        <v/>
      </c>
      <c r="H25" s="10"/>
    </row>
    <row r="26" spans="2:8" ht="24" customHeight="1" x14ac:dyDescent="0.15">
      <c r="B26" s="17">
        <v>19</v>
      </c>
      <c r="C26" s="12" t="str">
        <f>入力用シート!E84&amp;""</f>
        <v/>
      </c>
      <c r="D26" s="12" t="str">
        <f>入力用シート!C84&amp;""</f>
        <v/>
      </c>
      <c r="E26" s="17" t="str">
        <f>IF(入力用シート!K84&lt;&gt;"","○",IF(入力用シート!L84&lt;&gt;"","○",""))</f>
        <v/>
      </c>
      <c r="F26" s="17" t="str">
        <f>IF(入力用シート!I84&lt;&gt;"","○",IF(入力用シート!J84&lt;&gt;"","○",IF(入力用シート!O84&lt;&gt;"","〇","")))</f>
        <v/>
      </c>
      <c r="G26" s="17" t="str">
        <f>IF(入力用シート!M84&lt;&gt;"","○",IF(入力用シート!N84&lt;&gt;"","○",""))</f>
        <v/>
      </c>
      <c r="H26" s="10"/>
    </row>
    <row r="27" spans="2:8" ht="24" customHeight="1" x14ac:dyDescent="0.15">
      <c r="B27" s="17">
        <v>20</v>
      </c>
      <c r="C27" s="12" t="str">
        <f>入力用シート!E85&amp;""</f>
        <v/>
      </c>
      <c r="D27" s="12" t="str">
        <f>入力用シート!C85&amp;""</f>
        <v/>
      </c>
      <c r="E27" s="17" t="str">
        <f>IF(入力用シート!K85&lt;&gt;"","○",IF(入力用シート!L85&lt;&gt;"","○",""))</f>
        <v/>
      </c>
      <c r="F27" s="17" t="str">
        <f>IF(入力用シート!I85&lt;&gt;"","○",IF(入力用シート!J85&lt;&gt;"","○",IF(入力用シート!O85&lt;&gt;"","〇","")))</f>
        <v/>
      </c>
      <c r="G27" s="17" t="str">
        <f>IF(入力用シート!M85&lt;&gt;"","○",IF(入力用シート!N85&lt;&gt;"","○",""))</f>
        <v/>
      </c>
      <c r="H27" s="10"/>
    </row>
    <row r="28" spans="2:8" ht="24" customHeight="1" x14ac:dyDescent="0.15">
      <c r="B28" s="17">
        <v>21</v>
      </c>
      <c r="C28" s="12" t="str">
        <f>入力用シート!E86&amp;""</f>
        <v/>
      </c>
      <c r="D28" s="12" t="str">
        <f>入力用シート!C86&amp;""</f>
        <v/>
      </c>
      <c r="E28" s="17" t="str">
        <f>IF(入力用シート!K86&lt;&gt;"","○",IF(入力用シート!L86&lt;&gt;"","○",""))</f>
        <v/>
      </c>
      <c r="F28" s="17" t="str">
        <f>IF(入力用シート!I86&lt;&gt;"","○",IF(入力用シート!J86&lt;&gt;"","○",IF(入力用シート!O86&lt;&gt;"","〇","")))</f>
        <v/>
      </c>
      <c r="G28" s="17" t="str">
        <f>IF(入力用シート!M86&lt;&gt;"","○",IF(入力用シート!N86&lt;&gt;"","○",""))</f>
        <v/>
      </c>
      <c r="H28" s="10"/>
    </row>
    <row r="29" spans="2:8" ht="24" customHeight="1" x14ac:dyDescent="0.15">
      <c r="B29" s="17">
        <v>22</v>
      </c>
      <c r="C29" s="12" t="str">
        <f>入力用シート!E87&amp;""</f>
        <v/>
      </c>
      <c r="D29" s="12" t="str">
        <f>入力用シート!C87&amp;""</f>
        <v/>
      </c>
      <c r="E29" s="17" t="str">
        <f>IF(入力用シート!K87&lt;&gt;"","○",IF(入力用シート!L87&lt;&gt;"","○",""))</f>
        <v/>
      </c>
      <c r="F29" s="17" t="str">
        <f>IF(入力用シート!I87&lt;&gt;"","○",IF(入力用シート!J87&lt;&gt;"","○",IF(入力用シート!O87&lt;&gt;"","〇","")))</f>
        <v/>
      </c>
      <c r="G29" s="17" t="str">
        <f>IF(入力用シート!M87&lt;&gt;"","○",IF(入力用シート!N87&lt;&gt;"","○",""))</f>
        <v/>
      </c>
      <c r="H29" s="10"/>
    </row>
    <row r="30" spans="2:8" ht="24" customHeight="1" x14ac:dyDescent="0.15">
      <c r="B30" s="17">
        <v>23</v>
      </c>
      <c r="C30" s="12" t="str">
        <f>入力用シート!E88&amp;""</f>
        <v/>
      </c>
      <c r="D30" s="12" t="str">
        <f>入力用シート!C88&amp;""</f>
        <v/>
      </c>
      <c r="E30" s="17" t="str">
        <f>IF(入力用シート!K88&lt;&gt;"","○",IF(入力用シート!L88&lt;&gt;"","○",""))</f>
        <v/>
      </c>
      <c r="F30" s="17" t="str">
        <f>IF(入力用シート!I88&lt;&gt;"","○",IF(入力用シート!J88&lt;&gt;"","○",IF(入力用シート!O88&lt;&gt;"","〇","")))</f>
        <v/>
      </c>
      <c r="G30" s="17" t="str">
        <f>IF(入力用シート!M88&lt;&gt;"","○",IF(入力用シート!N88&lt;&gt;"","○",""))</f>
        <v/>
      </c>
      <c r="H30" s="10"/>
    </row>
    <row r="31" spans="2:8" ht="24" customHeight="1" x14ac:dyDescent="0.15">
      <c r="B31" s="17">
        <v>24</v>
      </c>
      <c r="C31" s="12" t="str">
        <f>入力用シート!E89&amp;""</f>
        <v/>
      </c>
      <c r="D31" s="12" t="str">
        <f>入力用シート!C89&amp;""</f>
        <v/>
      </c>
      <c r="E31" s="17" t="str">
        <f>IF(入力用シート!K89&lt;&gt;"","○",IF(入力用シート!L89&lt;&gt;"","○",""))</f>
        <v/>
      </c>
      <c r="F31" s="17" t="str">
        <f>IF(入力用シート!I89&lt;&gt;"","○",IF(入力用シート!J89&lt;&gt;"","○",IF(入力用シート!O89&lt;&gt;"","〇","")))</f>
        <v/>
      </c>
      <c r="G31" s="17" t="str">
        <f>IF(入力用シート!M89&lt;&gt;"","○",IF(入力用シート!N89&lt;&gt;"","○",""))</f>
        <v/>
      </c>
      <c r="H31" s="10"/>
    </row>
    <row r="32" spans="2:8" ht="24" customHeight="1" x14ac:dyDescent="0.15">
      <c r="B32" s="17">
        <v>25</v>
      </c>
      <c r="C32" s="12" t="str">
        <f>入力用シート!E90&amp;""</f>
        <v/>
      </c>
      <c r="D32" s="12" t="str">
        <f>入力用シート!C90&amp;""</f>
        <v/>
      </c>
      <c r="E32" s="17" t="str">
        <f>IF(入力用シート!K90&lt;&gt;"","○",IF(入力用シート!L90&lt;&gt;"","○",""))</f>
        <v/>
      </c>
      <c r="F32" s="17" t="str">
        <f>IF(入力用シート!I90&lt;&gt;"","○",IF(入力用シート!J90&lt;&gt;"","○",IF(入力用シート!O90&lt;&gt;"","〇","")))</f>
        <v/>
      </c>
      <c r="G32" s="17" t="str">
        <f>IF(入力用シート!M90&lt;&gt;"","○",IF(入力用シート!N90&lt;&gt;"","○",""))</f>
        <v/>
      </c>
      <c r="H32" s="10"/>
    </row>
    <row r="33" spans="2:8" ht="14.25" x14ac:dyDescent="0.15">
      <c r="B33" s="130" t="s">
        <v>123</v>
      </c>
      <c r="C33" s="130"/>
      <c r="D33" s="130"/>
      <c r="E33" s="130"/>
      <c r="F33" s="130"/>
      <c r="G33" s="130"/>
      <c r="H33" s="130"/>
    </row>
    <row r="34" spans="2:8" ht="16.5" customHeight="1" x14ac:dyDescent="0.15">
      <c r="H34" s="15" t="s">
        <v>106</v>
      </c>
    </row>
    <row r="35" spans="2:8" ht="24" customHeight="1" x14ac:dyDescent="0.15">
      <c r="B35" s="89" t="s">
        <v>167</v>
      </c>
      <c r="C35" s="89"/>
      <c r="D35" s="89"/>
      <c r="E35" s="89"/>
      <c r="F35" s="89"/>
      <c r="G35" s="89"/>
      <c r="H35" s="89"/>
    </row>
    <row r="36" spans="2:8" ht="24" customHeight="1" x14ac:dyDescent="0.15">
      <c r="B36" s="131" t="s">
        <v>107</v>
      </c>
      <c r="C36" s="131"/>
      <c r="D36" s="131"/>
      <c r="E36" s="131"/>
      <c r="F36" s="131"/>
      <c r="G36" s="131"/>
      <c r="H36" s="131"/>
    </row>
    <row r="37" spans="2:8" ht="24" customHeight="1" x14ac:dyDescent="0.15">
      <c r="C37" s="17" t="s">
        <v>2</v>
      </c>
      <c r="D37" s="17" t="str">
        <f>入力用シート!D3&amp;""</f>
        <v/>
      </c>
      <c r="E37" s="16" t="s">
        <v>120</v>
      </c>
    </row>
    <row r="38" spans="2:8" ht="24" customHeight="1" x14ac:dyDescent="0.15">
      <c r="H38" s="15" t="s">
        <v>122</v>
      </c>
    </row>
    <row r="39" spans="2:8" ht="24" customHeight="1" x14ac:dyDescent="0.15">
      <c r="B39" s="132" t="s">
        <v>95</v>
      </c>
      <c r="C39" s="132" t="s">
        <v>166</v>
      </c>
      <c r="D39" s="132" t="s">
        <v>108</v>
      </c>
      <c r="E39" s="134" t="s">
        <v>109</v>
      </c>
      <c r="F39" s="135"/>
      <c r="G39" s="136"/>
      <c r="H39" s="132" t="s">
        <v>110</v>
      </c>
    </row>
    <row r="40" spans="2:8" ht="24" customHeight="1" x14ac:dyDescent="0.15">
      <c r="B40" s="133"/>
      <c r="C40" s="133"/>
      <c r="D40" s="133"/>
      <c r="E40" s="17" t="s">
        <v>102</v>
      </c>
      <c r="F40" s="17" t="s">
        <v>103</v>
      </c>
      <c r="G40" s="17" t="s">
        <v>104</v>
      </c>
      <c r="H40" s="133"/>
    </row>
    <row r="41" spans="2:8" ht="24" customHeight="1" x14ac:dyDescent="0.15">
      <c r="B41" s="17">
        <v>26</v>
      </c>
      <c r="C41" s="12" t="str">
        <f>入力用シート!E91&amp;""</f>
        <v/>
      </c>
      <c r="D41" s="12" t="str">
        <f>入力用シート!C91&amp;""</f>
        <v/>
      </c>
      <c r="E41" s="17" t="str">
        <f>IF(入力用シート!K91&lt;&gt;"","○",IF(入力用シート!L91&lt;&gt;"","○",""))</f>
        <v/>
      </c>
      <c r="F41" s="17" t="str">
        <f>IF(入力用シート!I91&lt;&gt;"","○",IF(入力用シート!J91&lt;&gt;"","○",IF(入力用シート!O91&lt;&gt;"","〇","")))</f>
        <v/>
      </c>
      <c r="G41" s="17" t="str">
        <f>IF(入力用シート!M91&lt;&gt;"","○",IF(入力用シート!N91&lt;&gt;"","○",""))</f>
        <v/>
      </c>
      <c r="H41" s="10"/>
    </row>
    <row r="42" spans="2:8" ht="24" customHeight="1" x14ac:dyDescent="0.15">
      <c r="B42" s="17">
        <v>27</v>
      </c>
      <c r="C42" s="12" t="str">
        <f>入力用シート!E92&amp;""</f>
        <v/>
      </c>
      <c r="D42" s="12" t="str">
        <f>入力用シート!C92&amp;""</f>
        <v/>
      </c>
      <c r="E42" s="17" t="str">
        <f>IF(入力用シート!K92&lt;&gt;"","○",IF(入力用シート!L92&lt;&gt;"","○",""))</f>
        <v/>
      </c>
      <c r="F42" s="17" t="str">
        <f>IF(入力用シート!I92&lt;&gt;"","○",IF(入力用シート!J92&lt;&gt;"","○",IF(入力用シート!O92&lt;&gt;"","〇","")))</f>
        <v/>
      </c>
      <c r="G42" s="17" t="str">
        <f>IF(入力用シート!M92&lt;&gt;"","○",IF(入力用シート!N92&lt;&gt;"","○",""))</f>
        <v/>
      </c>
      <c r="H42" s="10"/>
    </row>
    <row r="43" spans="2:8" ht="24" customHeight="1" x14ac:dyDescent="0.15">
      <c r="B43" s="17">
        <v>28</v>
      </c>
      <c r="C43" s="12" t="str">
        <f>入力用シート!E93&amp;""</f>
        <v/>
      </c>
      <c r="D43" s="12" t="str">
        <f>入力用シート!C93&amp;""</f>
        <v/>
      </c>
      <c r="E43" s="17" t="str">
        <f>IF(入力用シート!K93&lt;&gt;"","○",IF(入力用シート!L93&lt;&gt;"","○",""))</f>
        <v/>
      </c>
      <c r="F43" s="17" t="str">
        <f>IF(入力用シート!I93&lt;&gt;"","○",IF(入力用シート!J93&lt;&gt;"","○",IF(入力用シート!O93&lt;&gt;"","〇","")))</f>
        <v/>
      </c>
      <c r="G43" s="17" t="str">
        <f>IF(入力用シート!M93&lt;&gt;"","○",IF(入力用シート!N93&lt;&gt;"","○",""))</f>
        <v/>
      </c>
      <c r="H43" s="10"/>
    </row>
    <row r="44" spans="2:8" ht="24" customHeight="1" x14ac:dyDescent="0.15">
      <c r="B44" s="17">
        <v>29</v>
      </c>
      <c r="C44" s="12" t="str">
        <f>入力用シート!E94&amp;""</f>
        <v/>
      </c>
      <c r="D44" s="12" t="str">
        <f>入力用シート!C94&amp;""</f>
        <v/>
      </c>
      <c r="E44" s="17" t="str">
        <f>IF(入力用シート!K94&lt;&gt;"","○",IF(入力用シート!L94&lt;&gt;"","○",""))</f>
        <v/>
      </c>
      <c r="F44" s="17" t="str">
        <f>IF(入力用シート!I94&lt;&gt;"","○",IF(入力用シート!J94&lt;&gt;"","○",IF(入力用シート!O94&lt;&gt;"","〇","")))</f>
        <v/>
      </c>
      <c r="G44" s="17" t="str">
        <f>IF(入力用シート!M94&lt;&gt;"","○",IF(入力用シート!N94&lt;&gt;"","○",""))</f>
        <v/>
      </c>
      <c r="H44" s="10"/>
    </row>
    <row r="45" spans="2:8" ht="24" customHeight="1" x14ac:dyDescent="0.15">
      <c r="B45" s="17">
        <v>30</v>
      </c>
      <c r="C45" s="12" t="str">
        <f>入力用シート!E95&amp;""</f>
        <v/>
      </c>
      <c r="D45" s="12" t="str">
        <f>入力用シート!C95&amp;""</f>
        <v/>
      </c>
      <c r="E45" s="17" t="str">
        <f>IF(入力用シート!K95&lt;&gt;"","○",IF(入力用シート!L95&lt;&gt;"","○",""))</f>
        <v/>
      </c>
      <c r="F45" s="17" t="str">
        <f>IF(入力用シート!I95&lt;&gt;"","○",IF(入力用シート!J95&lt;&gt;"","○",IF(入力用シート!O95&lt;&gt;"","〇","")))</f>
        <v/>
      </c>
      <c r="G45" s="17" t="str">
        <f>IF(入力用シート!M95&lt;&gt;"","○",IF(入力用シート!N95&lt;&gt;"","○",""))</f>
        <v/>
      </c>
      <c r="H45" s="10"/>
    </row>
    <row r="46" spans="2:8" ht="24" customHeight="1" x14ac:dyDescent="0.15">
      <c r="B46" s="17">
        <v>31</v>
      </c>
      <c r="C46" s="12" t="str">
        <f>入力用シート!E96&amp;""</f>
        <v/>
      </c>
      <c r="D46" s="12" t="str">
        <f>入力用シート!C96&amp;""</f>
        <v/>
      </c>
      <c r="E46" s="17" t="str">
        <f>IF(入力用シート!K96&lt;&gt;"","○",IF(入力用シート!L96&lt;&gt;"","○",""))</f>
        <v/>
      </c>
      <c r="F46" s="17" t="str">
        <f>IF(入力用シート!I96&lt;&gt;"","○",IF(入力用シート!J96&lt;&gt;"","○",IF(入力用シート!O96&lt;&gt;"","〇","")))</f>
        <v/>
      </c>
      <c r="G46" s="17" t="str">
        <f>IF(入力用シート!M96&lt;&gt;"","○",IF(入力用シート!N96&lt;&gt;"","○",""))</f>
        <v/>
      </c>
      <c r="H46" s="10"/>
    </row>
    <row r="47" spans="2:8" ht="24" customHeight="1" x14ac:dyDescent="0.15">
      <c r="B47" s="17">
        <v>32</v>
      </c>
      <c r="C47" s="12" t="str">
        <f>入力用シート!E97&amp;""</f>
        <v/>
      </c>
      <c r="D47" s="12" t="str">
        <f>入力用シート!C97&amp;""</f>
        <v/>
      </c>
      <c r="E47" s="17" t="str">
        <f>IF(入力用シート!K97&lt;&gt;"","○",IF(入力用シート!L97&lt;&gt;"","○",""))</f>
        <v/>
      </c>
      <c r="F47" s="17" t="str">
        <f>IF(入力用シート!I97&lt;&gt;"","○",IF(入力用シート!J97&lt;&gt;"","○",IF(入力用シート!O97&lt;&gt;"","〇","")))</f>
        <v/>
      </c>
      <c r="G47" s="17" t="str">
        <f>IF(入力用シート!M97&lt;&gt;"","○",IF(入力用シート!N97&lt;&gt;"","○",""))</f>
        <v/>
      </c>
      <c r="H47" s="10"/>
    </row>
    <row r="48" spans="2:8" ht="24" customHeight="1" x14ac:dyDescent="0.15">
      <c r="B48" s="17">
        <v>33</v>
      </c>
      <c r="C48" s="12" t="str">
        <f>入力用シート!E98&amp;""</f>
        <v/>
      </c>
      <c r="D48" s="12" t="str">
        <f>入力用シート!C98&amp;""</f>
        <v/>
      </c>
      <c r="E48" s="17" t="str">
        <f>IF(入力用シート!K98&lt;&gt;"","○",IF(入力用シート!L98&lt;&gt;"","○",""))</f>
        <v/>
      </c>
      <c r="F48" s="17" t="str">
        <f>IF(入力用シート!I98&lt;&gt;"","○",IF(入力用シート!J98&lt;&gt;"","○",IF(入力用シート!O98&lt;&gt;"","〇","")))</f>
        <v/>
      </c>
      <c r="G48" s="17" t="str">
        <f>IF(入力用シート!M98&lt;&gt;"","○",IF(入力用シート!N98&lt;&gt;"","○",""))</f>
        <v/>
      </c>
      <c r="H48" s="10"/>
    </row>
    <row r="49" spans="2:8" ht="24" customHeight="1" x14ac:dyDescent="0.15">
      <c r="B49" s="17">
        <v>34</v>
      </c>
      <c r="C49" s="12" t="str">
        <f>入力用シート!E99&amp;""</f>
        <v/>
      </c>
      <c r="D49" s="12" t="str">
        <f>入力用シート!C99&amp;""</f>
        <v/>
      </c>
      <c r="E49" s="17" t="str">
        <f>IF(入力用シート!K99&lt;&gt;"","○",IF(入力用シート!L99&lt;&gt;"","○",""))</f>
        <v/>
      </c>
      <c r="F49" s="17" t="str">
        <f>IF(入力用シート!I99&lt;&gt;"","○",IF(入力用シート!J99&lt;&gt;"","○",IF(入力用シート!O99&lt;&gt;"","〇","")))</f>
        <v/>
      </c>
      <c r="G49" s="17" t="str">
        <f>IF(入力用シート!M99&lt;&gt;"","○",IF(入力用シート!N99&lt;&gt;"","○",""))</f>
        <v/>
      </c>
      <c r="H49" s="10"/>
    </row>
    <row r="50" spans="2:8" ht="24" customHeight="1" x14ac:dyDescent="0.15">
      <c r="B50" s="17">
        <v>35</v>
      </c>
      <c r="C50" s="12" t="str">
        <f>入力用シート!E100&amp;""</f>
        <v/>
      </c>
      <c r="D50" s="12" t="str">
        <f>入力用シート!C100&amp;""</f>
        <v/>
      </c>
      <c r="E50" s="17" t="str">
        <f>IF(入力用シート!K100&lt;&gt;"","○",IF(入力用シート!L100&lt;&gt;"","○",""))</f>
        <v/>
      </c>
      <c r="F50" s="17" t="str">
        <f>IF(入力用シート!I100&lt;&gt;"","○",IF(入力用シート!J100&lt;&gt;"","○",IF(入力用シート!O100&lt;&gt;"","〇","")))</f>
        <v/>
      </c>
      <c r="G50" s="17" t="str">
        <f>IF(入力用シート!M100&lt;&gt;"","○",IF(入力用シート!N100&lt;&gt;"","○",""))</f>
        <v/>
      </c>
      <c r="H50" s="10"/>
    </row>
    <row r="51" spans="2:8" ht="24" customHeight="1" x14ac:dyDescent="0.15">
      <c r="B51" s="17">
        <v>36</v>
      </c>
      <c r="C51" s="12" t="str">
        <f>入力用シート!E101&amp;""</f>
        <v/>
      </c>
      <c r="D51" s="12" t="str">
        <f>入力用シート!C101&amp;""</f>
        <v/>
      </c>
      <c r="E51" s="17" t="str">
        <f>IF(入力用シート!K101&lt;&gt;"","○",IF(入力用シート!L101&lt;&gt;"","○",""))</f>
        <v/>
      </c>
      <c r="F51" s="17" t="str">
        <f>IF(入力用シート!I101&lt;&gt;"","○",IF(入力用シート!J101&lt;&gt;"","○",IF(入力用シート!O101&lt;&gt;"","〇","")))</f>
        <v/>
      </c>
      <c r="G51" s="17" t="str">
        <f>IF(入力用シート!M101&lt;&gt;"","○",IF(入力用シート!N101&lt;&gt;"","○",""))</f>
        <v/>
      </c>
      <c r="H51" s="10"/>
    </row>
    <row r="52" spans="2:8" ht="24" customHeight="1" x14ac:dyDescent="0.15">
      <c r="B52" s="17">
        <v>37</v>
      </c>
      <c r="C52" s="12" t="str">
        <f>入力用シート!E102&amp;""</f>
        <v/>
      </c>
      <c r="D52" s="12" t="str">
        <f>入力用シート!C102&amp;""</f>
        <v/>
      </c>
      <c r="E52" s="17" t="str">
        <f>IF(入力用シート!K102&lt;&gt;"","○",IF(入力用シート!L102&lt;&gt;"","○",""))</f>
        <v/>
      </c>
      <c r="F52" s="17" t="str">
        <f>IF(入力用シート!I102&lt;&gt;"","○",IF(入力用シート!J102&lt;&gt;"","○",IF(入力用シート!O102&lt;&gt;"","〇","")))</f>
        <v/>
      </c>
      <c r="G52" s="17" t="str">
        <f>IF(入力用シート!M102&lt;&gt;"","○",IF(入力用シート!N102&lt;&gt;"","○",""))</f>
        <v/>
      </c>
      <c r="H52" s="10"/>
    </row>
    <row r="53" spans="2:8" ht="24" customHeight="1" x14ac:dyDescent="0.15">
      <c r="B53" s="17">
        <v>38</v>
      </c>
      <c r="C53" s="12" t="str">
        <f>入力用シート!E103&amp;""</f>
        <v/>
      </c>
      <c r="D53" s="12" t="str">
        <f>入力用シート!C103&amp;""</f>
        <v/>
      </c>
      <c r="E53" s="17" t="str">
        <f>IF(入力用シート!K103&lt;&gt;"","○",IF(入力用シート!L103&lt;&gt;"","○",""))</f>
        <v/>
      </c>
      <c r="F53" s="17" t="str">
        <f>IF(入力用シート!I103&lt;&gt;"","○",IF(入力用シート!J103&lt;&gt;"","○",IF(入力用シート!O103&lt;&gt;"","〇","")))</f>
        <v/>
      </c>
      <c r="G53" s="17" t="str">
        <f>IF(入力用シート!M103&lt;&gt;"","○",IF(入力用シート!N103&lt;&gt;"","○",""))</f>
        <v/>
      </c>
      <c r="H53" s="10"/>
    </row>
    <row r="54" spans="2:8" ht="24" customHeight="1" x14ac:dyDescent="0.15">
      <c r="B54" s="17">
        <v>39</v>
      </c>
      <c r="C54" s="12" t="str">
        <f>入力用シート!E104&amp;""</f>
        <v/>
      </c>
      <c r="D54" s="12" t="str">
        <f>入力用シート!C104&amp;""</f>
        <v/>
      </c>
      <c r="E54" s="17" t="str">
        <f>IF(入力用シート!K104&lt;&gt;"","○",IF(入力用シート!L104&lt;&gt;"","○",""))</f>
        <v/>
      </c>
      <c r="F54" s="17" t="str">
        <f>IF(入力用シート!I104&lt;&gt;"","○",IF(入力用シート!J104&lt;&gt;"","○",IF(入力用シート!O104&lt;&gt;"","〇","")))</f>
        <v/>
      </c>
      <c r="G54" s="17" t="str">
        <f>IF(入力用シート!M104&lt;&gt;"","○",IF(入力用シート!N104&lt;&gt;"","○",""))</f>
        <v/>
      </c>
      <c r="H54" s="10"/>
    </row>
    <row r="55" spans="2:8" ht="24" customHeight="1" x14ac:dyDescent="0.15">
      <c r="B55" s="17">
        <v>40</v>
      </c>
      <c r="C55" s="12" t="str">
        <f>入力用シート!E105&amp;""</f>
        <v/>
      </c>
      <c r="D55" s="12" t="str">
        <f>入力用シート!C105&amp;""</f>
        <v/>
      </c>
      <c r="E55" s="17" t="str">
        <f>IF(入力用シート!K105&lt;&gt;"","○",IF(入力用シート!L105&lt;&gt;"","○",""))</f>
        <v/>
      </c>
      <c r="F55" s="17" t="str">
        <f>IF(入力用シート!I105&lt;&gt;"","○",IF(入力用シート!J105&lt;&gt;"","○",IF(入力用シート!O105&lt;&gt;"","〇","")))</f>
        <v/>
      </c>
      <c r="G55" s="17" t="str">
        <f>IF(入力用シート!M105&lt;&gt;"","○",IF(入力用シート!N105&lt;&gt;"","○",""))</f>
        <v/>
      </c>
      <c r="H55" s="10"/>
    </row>
    <row r="56" spans="2:8" ht="24" customHeight="1" x14ac:dyDescent="0.15">
      <c r="B56" s="17">
        <v>41</v>
      </c>
      <c r="C56" s="12"/>
      <c r="D56" s="10"/>
      <c r="E56" s="17"/>
      <c r="F56" s="17"/>
      <c r="G56" s="17"/>
      <c r="H56" s="10"/>
    </row>
    <row r="57" spans="2:8" ht="24" customHeight="1" x14ac:dyDescent="0.15">
      <c r="B57" s="17">
        <v>42</v>
      </c>
      <c r="C57" s="12"/>
      <c r="D57" s="10"/>
      <c r="E57" s="17"/>
      <c r="F57" s="17"/>
      <c r="G57" s="17"/>
      <c r="H57" s="10"/>
    </row>
    <row r="58" spans="2:8" ht="24" customHeight="1" x14ac:dyDescent="0.15">
      <c r="B58" s="17">
        <v>43</v>
      </c>
      <c r="C58" s="12"/>
      <c r="D58" s="10"/>
      <c r="E58" s="17"/>
      <c r="F58" s="17"/>
      <c r="G58" s="17"/>
      <c r="H58" s="10"/>
    </row>
    <row r="59" spans="2:8" ht="24" customHeight="1" x14ac:dyDescent="0.15">
      <c r="B59" s="17">
        <v>44</v>
      </c>
      <c r="C59" s="10"/>
      <c r="D59" s="10"/>
      <c r="E59" s="17"/>
      <c r="F59" s="17"/>
      <c r="G59" s="17"/>
      <c r="H59" s="10"/>
    </row>
    <row r="60" spans="2:8" ht="24" customHeight="1" x14ac:dyDescent="0.15">
      <c r="B60" s="17">
        <v>45</v>
      </c>
      <c r="C60" s="10"/>
      <c r="D60" s="10"/>
      <c r="E60" s="17"/>
      <c r="F60" s="17"/>
      <c r="G60" s="17"/>
      <c r="H60" s="10"/>
    </row>
    <row r="61" spans="2:8" ht="24" customHeight="1" x14ac:dyDescent="0.15">
      <c r="B61" s="17">
        <v>46</v>
      </c>
      <c r="C61" s="10"/>
      <c r="D61" s="10"/>
      <c r="E61" s="17"/>
      <c r="F61" s="17"/>
      <c r="G61" s="17"/>
      <c r="H61" s="10"/>
    </row>
    <row r="62" spans="2:8" ht="24" customHeight="1" x14ac:dyDescent="0.15">
      <c r="B62" s="17">
        <v>47</v>
      </c>
      <c r="C62" s="10"/>
      <c r="D62" s="10"/>
      <c r="E62" s="17"/>
      <c r="F62" s="17"/>
      <c r="G62" s="17"/>
      <c r="H62" s="10"/>
    </row>
    <row r="63" spans="2:8" ht="24" customHeight="1" x14ac:dyDescent="0.15">
      <c r="B63" s="17">
        <v>48</v>
      </c>
      <c r="C63" s="10"/>
      <c r="D63" s="10"/>
      <c r="E63" s="17"/>
      <c r="F63" s="17"/>
      <c r="G63" s="17"/>
      <c r="H63" s="10"/>
    </row>
    <row r="64" spans="2:8" ht="24" customHeight="1" x14ac:dyDescent="0.15">
      <c r="B64" s="17">
        <v>49</v>
      </c>
      <c r="C64" s="10"/>
      <c r="D64" s="10"/>
      <c r="E64" s="17"/>
      <c r="F64" s="17"/>
      <c r="G64" s="17"/>
      <c r="H64" s="10"/>
    </row>
    <row r="65" spans="2:8" ht="24" customHeight="1" x14ac:dyDescent="0.15">
      <c r="B65" s="17">
        <v>50</v>
      </c>
      <c r="C65" s="10"/>
      <c r="D65" s="10"/>
      <c r="E65" s="17"/>
      <c r="F65" s="17"/>
      <c r="G65" s="17"/>
      <c r="H65" s="10"/>
    </row>
    <row r="66" spans="2:8" ht="14.25" x14ac:dyDescent="0.15">
      <c r="B66" s="130" t="s">
        <v>123</v>
      </c>
      <c r="C66" s="130"/>
      <c r="D66" s="130"/>
      <c r="E66" s="130"/>
      <c r="F66" s="130"/>
      <c r="G66" s="130"/>
      <c r="H66" s="130"/>
    </row>
  </sheetData>
  <mergeCells count="16">
    <mergeCell ref="B66:H66"/>
    <mergeCell ref="B33:H33"/>
    <mergeCell ref="B35:H35"/>
    <mergeCell ref="B36:H36"/>
    <mergeCell ref="B39:B40"/>
    <mergeCell ref="C39:C40"/>
    <mergeCell ref="D39:D40"/>
    <mergeCell ref="E39:G39"/>
    <mergeCell ref="H39:H40"/>
    <mergeCell ref="B2:H2"/>
    <mergeCell ref="B3:H3"/>
    <mergeCell ref="B6:B7"/>
    <mergeCell ref="C6:C7"/>
    <mergeCell ref="D6:D7"/>
    <mergeCell ref="E6:G6"/>
    <mergeCell ref="H6:H7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33" min="1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P49"/>
  <sheetViews>
    <sheetView view="pageBreakPreview" zoomScaleNormal="100" zoomScaleSheetLayoutView="100" workbookViewId="0">
      <selection activeCell="L9" sqref="L9"/>
    </sheetView>
  </sheetViews>
  <sheetFormatPr defaultRowHeight="14.25" x14ac:dyDescent="0.15"/>
  <cols>
    <col min="1" max="1" width="9" style="6"/>
    <col min="2" max="2" width="5.625" style="6" customWidth="1"/>
    <col min="3" max="3" width="11.25" style="6" customWidth="1"/>
    <col min="4" max="6" width="6.375" style="6" customWidth="1"/>
    <col min="7" max="7" width="9" style="6" customWidth="1"/>
    <col min="8" max="8" width="6.625" style="6" customWidth="1"/>
    <col min="9" max="9" width="9" style="6" customWidth="1"/>
    <col min="10" max="10" width="9.5" style="6" bestFit="1" customWidth="1"/>
    <col min="11" max="13" width="8.75" style="6" customWidth="1"/>
    <col min="14" max="16" width="8.625" style="6" customWidth="1"/>
    <col min="17" max="16384" width="9" style="6"/>
  </cols>
  <sheetData>
    <row r="1" spans="2:16" x14ac:dyDescent="0.15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55" t="s">
        <v>91</v>
      </c>
      <c r="N1" s="155"/>
    </row>
    <row r="2" spans="2:16" ht="18" customHeight="1" x14ac:dyDescent="0.15">
      <c r="B2" s="156" t="s">
        <v>168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7"/>
      <c r="P2" s="7"/>
    </row>
    <row r="3" spans="2:16" ht="18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6" ht="18" customHeight="1" x14ac:dyDescent="0.15">
      <c r="B4" s="41" t="s">
        <v>92</v>
      </c>
      <c r="C4" s="143" t="str">
        <f>入力用シート!D3&amp;""</f>
        <v/>
      </c>
      <c r="D4" s="143"/>
      <c r="E4" s="37"/>
      <c r="F4" s="143" t="s">
        <v>93</v>
      </c>
      <c r="G4" s="157"/>
      <c r="H4" s="157" t="str">
        <f>入力用シート!G3&amp;""</f>
        <v/>
      </c>
      <c r="I4" s="159"/>
      <c r="J4" s="159"/>
      <c r="K4" s="42" t="s">
        <v>130</v>
      </c>
      <c r="L4" s="36"/>
      <c r="M4" s="158" t="s">
        <v>94</v>
      </c>
      <c r="N4" s="158"/>
    </row>
    <row r="5" spans="2:16" ht="18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16" ht="25.5" customHeight="1" x14ac:dyDescent="0.15">
      <c r="B6" s="143" t="s">
        <v>95</v>
      </c>
      <c r="C6" s="143" t="s">
        <v>166</v>
      </c>
      <c r="D6" s="144" t="s">
        <v>96</v>
      </c>
      <c r="E6" s="144"/>
      <c r="F6" s="144"/>
      <c r="G6" s="144"/>
      <c r="H6" s="145" t="s">
        <v>97</v>
      </c>
      <c r="I6" s="145"/>
      <c r="J6" s="146" t="s">
        <v>98</v>
      </c>
      <c r="K6" s="147" t="s">
        <v>169</v>
      </c>
      <c r="L6" s="143"/>
      <c r="M6" s="143"/>
      <c r="N6" s="143"/>
    </row>
    <row r="7" spans="2:16" ht="20.100000000000001" customHeight="1" x14ac:dyDescent="0.15">
      <c r="B7" s="143"/>
      <c r="C7" s="143"/>
      <c r="D7" s="148" t="s">
        <v>99</v>
      </c>
      <c r="E7" s="149"/>
      <c r="F7" s="150"/>
      <c r="G7" s="151" t="s">
        <v>100</v>
      </c>
      <c r="H7" s="153" t="s">
        <v>101</v>
      </c>
      <c r="I7" s="153" t="s">
        <v>100</v>
      </c>
      <c r="J7" s="146"/>
      <c r="K7" s="137" t="s">
        <v>102</v>
      </c>
      <c r="L7" s="139" t="s">
        <v>103</v>
      </c>
      <c r="M7" s="139" t="s">
        <v>104</v>
      </c>
      <c r="N7" s="141" t="s">
        <v>105</v>
      </c>
    </row>
    <row r="8" spans="2:16" ht="20.100000000000001" customHeight="1" x14ac:dyDescent="0.15">
      <c r="B8" s="143"/>
      <c r="C8" s="143"/>
      <c r="D8" s="38" t="s">
        <v>4</v>
      </c>
      <c r="E8" s="38" t="s">
        <v>6</v>
      </c>
      <c r="F8" s="38" t="s">
        <v>105</v>
      </c>
      <c r="G8" s="152"/>
      <c r="H8" s="154"/>
      <c r="I8" s="154"/>
      <c r="J8" s="146"/>
      <c r="K8" s="138"/>
      <c r="L8" s="140"/>
      <c r="M8" s="140"/>
      <c r="N8" s="142"/>
    </row>
    <row r="9" spans="2:16" ht="19.5" customHeight="1" x14ac:dyDescent="0.15">
      <c r="B9" s="41">
        <v>1</v>
      </c>
      <c r="C9" s="53"/>
      <c r="D9" s="45">
        <f>COUNTIF(入力用シート!$E$7:$E$61,C9)</f>
        <v>0</v>
      </c>
      <c r="E9" s="45">
        <f>COUNTIF(入力用シート!$E$66:$E$105,C9)</f>
        <v>0</v>
      </c>
      <c r="F9" s="45">
        <f>IF(COUNTIF(D9:E9,"")=2,"",SUM(D9:E9))</f>
        <v>0</v>
      </c>
      <c r="G9" s="11">
        <f>IF(COUNTIF(F9,"")=1,"",F9*2000)</f>
        <v>0</v>
      </c>
      <c r="H9" s="47"/>
      <c r="I9" s="39" t="str">
        <f>IF(COUNTIF(H9,"")=1,"",H9*2000)</f>
        <v/>
      </c>
      <c r="J9" s="40" t="str">
        <f>IFERROR(IF(COUNTIF(G9,"")=1,"",I9+G9),"")</f>
        <v/>
      </c>
      <c r="K9" s="48"/>
      <c r="L9" s="47"/>
      <c r="M9" s="47"/>
      <c r="N9" s="44" t="str">
        <f>IF(COUNTIF(K9:M9,"")=3,"",M9+L9+K9)</f>
        <v/>
      </c>
      <c r="O9" s="6" t="str">
        <f>IF(COUNTIF(K9:M9,"")=3,"",N9-H9-1)</f>
        <v/>
      </c>
    </row>
    <row r="10" spans="2:16" ht="19.5" customHeight="1" x14ac:dyDescent="0.15">
      <c r="B10" s="41">
        <v>2</v>
      </c>
      <c r="C10" s="53"/>
      <c r="D10" s="45">
        <f>COUNTIF(入力用シート!$E$7:$E$61,C10)</f>
        <v>0</v>
      </c>
      <c r="E10" s="45">
        <f>COUNTIF(入力用シート!$E$66:$E$105,C10)</f>
        <v>0</v>
      </c>
      <c r="F10" s="45">
        <f t="shared" ref="F10:F48" si="0">IF(COUNTIF(D10:E10,"")=2,"",SUM(D10:E10))</f>
        <v>0</v>
      </c>
      <c r="G10" s="11">
        <f t="shared" ref="G10:G48" si="1">IF(COUNTIF(F10,"")=1,"",F10*2000)</f>
        <v>0</v>
      </c>
      <c r="H10" s="47"/>
      <c r="I10" s="39" t="str">
        <f t="shared" ref="I10:I48" si="2">IF(COUNTIF(H10,"")=1,"",H10*2000)</f>
        <v/>
      </c>
      <c r="J10" s="40" t="str">
        <f t="shared" ref="J10:J48" si="3">IFERROR(IF(COUNTIF(G10,"")=1,"",I10+G10),"")</f>
        <v/>
      </c>
      <c r="K10" s="48"/>
      <c r="L10" s="47"/>
      <c r="M10" s="47"/>
      <c r="N10" s="44" t="str">
        <f t="shared" ref="N10:N48" si="4">IF(COUNTIF(K10:M10,"")=3,"",M10+L10+K10)</f>
        <v/>
      </c>
      <c r="O10" s="6" t="str">
        <f t="shared" ref="O10:O49" si="5">IF(COUNTIF(K10:M10,"")=3,"",N10-H10-1)</f>
        <v/>
      </c>
    </row>
    <row r="11" spans="2:16" ht="19.5" customHeight="1" x14ac:dyDescent="0.15">
      <c r="B11" s="41">
        <v>3</v>
      </c>
      <c r="C11" s="53"/>
      <c r="D11" s="45">
        <f>COUNTIF(入力用シート!$E$7:$E$61,C11)</f>
        <v>0</v>
      </c>
      <c r="E11" s="45">
        <f>COUNTIF(入力用シート!$E$66:$E$105,C11)</f>
        <v>0</v>
      </c>
      <c r="F11" s="45">
        <f t="shared" si="0"/>
        <v>0</v>
      </c>
      <c r="G11" s="11">
        <f t="shared" si="1"/>
        <v>0</v>
      </c>
      <c r="H11" s="47"/>
      <c r="I11" s="39" t="str">
        <f t="shared" si="2"/>
        <v/>
      </c>
      <c r="J11" s="40" t="str">
        <f t="shared" si="3"/>
        <v/>
      </c>
      <c r="K11" s="48"/>
      <c r="L11" s="47"/>
      <c r="M11" s="47"/>
      <c r="N11" s="44" t="str">
        <f t="shared" si="4"/>
        <v/>
      </c>
      <c r="O11" s="6" t="str">
        <f t="shared" si="5"/>
        <v/>
      </c>
    </row>
    <row r="12" spans="2:16" ht="19.5" customHeight="1" x14ac:dyDescent="0.15">
      <c r="B12" s="41">
        <v>4</v>
      </c>
      <c r="C12" s="53"/>
      <c r="D12" s="45">
        <f>COUNTIF(入力用シート!$E$7:$E$61,C12)</f>
        <v>0</v>
      </c>
      <c r="E12" s="45">
        <f>COUNTIF(入力用シート!$E$66:$E$105,C12)</f>
        <v>0</v>
      </c>
      <c r="F12" s="45">
        <f t="shared" si="0"/>
        <v>0</v>
      </c>
      <c r="G12" s="11">
        <f t="shared" si="1"/>
        <v>0</v>
      </c>
      <c r="H12" s="47"/>
      <c r="I12" s="39" t="str">
        <f t="shared" si="2"/>
        <v/>
      </c>
      <c r="J12" s="40" t="str">
        <f t="shared" si="3"/>
        <v/>
      </c>
      <c r="K12" s="48"/>
      <c r="L12" s="47"/>
      <c r="M12" s="47"/>
      <c r="N12" s="44" t="str">
        <f t="shared" si="4"/>
        <v/>
      </c>
      <c r="O12" s="6" t="str">
        <f t="shared" si="5"/>
        <v/>
      </c>
    </row>
    <row r="13" spans="2:16" ht="19.5" customHeight="1" x14ac:dyDescent="0.15">
      <c r="B13" s="41">
        <v>5</v>
      </c>
      <c r="C13" s="53"/>
      <c r="D13" s="45">
        <f>COUNTIF(入力用シート!$E$7:$E$61,C13)</f>
        <v>0</v>
      </c>
      <c r="E13" s="45">
        <f>COUNTIF(入力用シート!$E$66:$E$105,C13)</f>
        <v>0</v>
      </c>
      <c r="F13" s="45">
        <f t="shared" si="0"/>
        <v>0</v>
      </c>
      <c r="G13" s="11">
        <f t="shared" si="1"/>
        <v>0</v>
      </c>
      <c r="H13" s="47"/>
      <c r="I13" s="39" t="str">
        <f t="shared" si="2"/>
        <v/>
      </c>
      <c r="J13" s="40" t="str">
        <f t="shared" si="3"/>
        <v/>
      </c>
      <c r="K13" s="48"/>
      <c r="L13" s="47"/>
      <c r="M13" s="47"/>
      <c r="N13" s="44" t="str">
        <f t="shared" si="4"/>
        <v/>
      </c>
      <c r="O13" s="6" t="str">
        <f t="shared" si="5"/>
        <v/>
      </c>
    </row>
    <row r="14" spans="2:16" ht="19.5" customHeight="1" x14ac:dyDescent="0.15">
      <c r="B14" s="41">
        <v>6</v>
      </c>
      <c r="C14" s="53"/>
      <c r="D14" s="45">
        <f>COUNTIF(入力用シート!$E$7:$E$61,C14)</f>
        <v>0</v>
      </c>
      <c r="E14" s="45">
        <f>COUNTIF(入力用シート!$E$66:$E$105,C14)</f>
        <v>0</v>
      </c>
      <c r="F14" s="45">
        <f t="shared" si="0"/>
        <v>0</v>
      </c>
      <c r="G14" s="11">
        <f t="shared" si="1"/>
        <v>0</v>
      </c>
      <c r="H14" s="47"/>
      <c r="I14" s="39" t="str">
        <f t="shared" si="2"/>
        <v/>
      </c>
      <c r="J14" s="40" t="str">
        <f t="shared" si="3"/>
        <v/>
      </c>
      <c r="K14" s="48"/>
      <c r="L14" s="47"/>
      <c r="M14" s="47"/>
      <c r="N14" s="44" t="str">
        <f t="shared" si="4"/>
        <v/>
      </c>
      <c r="O14" s="6" t="str">
        <f t="shared" si="5"/>
        <v/>
      </c>
    </row>
    <row r="15" spans="2:16" ht="19.5" customHeight="1" x14ac:dyDescent="0.15">
      <c r="B15" s="41">
        <v>7</v>
      </c>
      <c r="C15" s="53"/>
      <c r="D15" s="45">
        <f>COUNTIF(入力用シート!$E$7:$E$61,C15)</f>
        <v>0</v>
      </c>
      <c r="E15" s="45">
        <f>COUNTIF(入力用シート!$E$66:$E$105,C15)</f>
        <v>0</v>
      </c>
      <c r="F15" s="45">
        <f t="shared" si="0"/>
        <v>0</v>
      </c>
      <c r="G15" s="11">
        <f t="shared" si="1"/>
        <v>0</v>
      </c>
      <c r="H15" s="47"/>
      <c r="I15" s="39" t="str">
        <f t="shared" si="2"/>
        <v/>
      </c>
      <c r="J15" s="40" t="str">
        <f t="shared" si="3"/>
        <v/>
      </c>
      <c r="K15" s="48"/>
      <c r="L15" s="47"/>
      <c r="M15" s="47"/>
      <c r="N15" s="44" t="str">
        <f t="shared" si="4"/>
        <v/>
      </c>
      <c r="O15" s="6" t="str">
        <f t="shared" si="5"/>
        <v/>
      </c>
    </row>
    <row r="16" spans="2:16" ht="19.5" customHeight="1" x14ac:dyDescent="0.15">
      <c r="B16" s="41">
        <v>8</v>
      </c>
      <c r="C16" s="53"/>
      <c r="D16" s="45">
        <f>COUNTIF(入力用シート!$E$7:$E$61,C16)</f>
        <v>0</v>
      </c>
      <c r="E16" s="45">
        <f>COUNTIF(入力用シート!$E$66:$E$105,C16)</f>
        <v>0</v>
      </c>
      <c r="F16" s="45">
        <f t="shared" si="0"/>
        <v>0</v>
      </c>
      <c r="G16" s="11">
        <f t="shared" si="1"/>
        <v>0</v>
      </c>
      <c r="H16" s="47"/>
      <c r="I16" s="39" t="str">
        <f t="shared" si="2"/>
        <v/>
      </c>
      <c r="J16" s="40" t="str">
        <f t="shared" si="3"/>
        <v/>
      </c>
      <c r="K16" s="48"/>
      <c r="L16" s="47"/>
      <c r="M16" s="47"/>
      <c r="N16" s="44" t="str">
        <f t="shared" si="4"/>
        <v/>
      </c>
      <c r="O16" s="6" t="str">
        <f t="shared" si="5"/>
        <v/>
      </c>
    </row>
    <row r="17" spans="2:15" ht="19.5" customHeight="1" x14ac:dyDescent="0.15">
      <c r="B17" s="41">
        <v>9</v>
      </c>
      <c r="C17" s="53"/>
      <c r="D17" s="45">
        <f>COUNTIF(入力用シート!$E$7:$E$61,C17)</f>
        <v>0</v>
      </c>
      <c r="E17" s="45">
        <f>COUNTIF(入力用シート!$E$66:$E$105,C17)</f>
        <v>0</v>
      </c>
      <c r="F17" s="45">
        <f t="shared" si="0"/>
        <v>0</v>
      </c>
      <c r="G17" s="11">
        <f t="shared" si="1"/>
        <v>0</v>
      </c>
      <c r="H17" s="47"/>
      <c r="I17" s="39" t="str">
        <f t="shared" si="2"/>
        <v/>
      </c>
      <c r="J17" s="40" t="str">
        <f t="shared" si="3"/>
        <v/>
      </c>
      <c r="K17" s="48"/>
      <c r="L17" s="47"/>
      <c r="M17" s="47"/>
      <c r="N17" s="44" t="str">
        <f t="shared" si="4"/>
        <v/>
      </c>
      <c r="O17" s="6" t="str">
        <f t="shared" si="5"/>
        <v/>
      </c>
    </row>
    <row r="18" spans="2:15" ht="19.5" customHeight="1" x14ac:dyDescent="0.15">
      <c r="B18" s="41">
        <v>10</v>
      </c>
      <c r="C18" s="53"/>
      <c r="D18" s="45">
        <f>COUNTIF(入力用シート!$E$7:$E$61,C18)</f>
        <v>0</v>
      </c>
      <c r="E18" s="45">
        <f>COUNTIF(入力用シート!$E$66:$E$105,C18)</f>
        <v>0</v>
      </c>
      <c r="F18" s="45">
        <f t="shared" si="0"/>
        <v>0</v>
      </c>
      <c r="G18" s="11">
        <f t="shared" si="1"/>
        <v>0</v>
      </c>
      <c r="H18" s="47"/>
      <c r="I18" s="39" t="str">
        <f t="shared" si="2"/>
        <v/>
      </c>
      <c r="J18" s="40" t="str">
        <f t="shared" si="3"/>
        <v/>
      </c>
      <c r="K18" s="48"/>
      <c r="L18" s="47"/>
      <c r="M18" s="47"/>
      <c r="N18" s="44" t="str">
        <f t="shared" si="4"/>
        <v/>
      </c>
      <c r="O18" s="6" t="str">
        <f t="shared" si="5"/>
        <v/>
      </c>
    </row>
    <row r="19" spans="2:15" ht="19.5" customHeight="1" x14ac:dyDescent="0.15">
      <c r="B19" s="41">
        <v>11</v>
      </c>
      <c r="C19" s="53"/>
      <c r="D19" s="45">
        <f>COUNTIF(入力用シート!$E$7:$E$61,C19)</f>
        <v>0</v>
      </c>
      <c r="E19" s="45">
        <f>COUNTIF(入力用シート!$E$66:$E$105,C19)</f>
        <v>0</v>
      </c>
      <c r="F19" s="45">
        <f t="shared" si="0"/>
        <v>0</v>
      </c>
      <c r="G19" s="11">
        <f t="shared" si="1"/>
        <v>0</v>
      </c>
      <c r="H19" s="47"/>
      <c r="I19" s="39" t="str">
        <f t="shared" si="2"/>
        <v/>
      </c>
      <c r="J19" s="40" t="str">
        <f t="shared" si="3"/>
        <v/>
      </c>
      <c r="K19" s="48"/>
      <c r="L19" s="47"/>
      <c r="M19" s="47"/>
      <c r="N19" s="44" t="str">
        <f t="shared" si="4"/>
        <v/>
      </c>
      <c r="O19" s="6" t="str">
        <f t="shared" si="5"/>
        <v/>
      </c>
    </row>
    <row r="20" spans="2:15" ht="19.5" customHeight="1" x14ac:dyDescent="0.15">
      <c r="B20" s="41">
        <v>12</v>
      </c>
      <c r="C20" s="53"/>
      <c r="D20" s="45">
        <f>COUNTIF(入力用シート!$E$7:$E$61,C20)</f>
        <v>0</v>
      </c>
      <c r="E20" s="45">
        <f>COUNTIF(入力用シート!$E$66:$E$105,C20)</f>
        <v>0</v>
      </c>
      <c r="F20" s="45">
        <f t="shared" si="0"/>
        <v>0</v>
      </c>
      <c r="G20" s="11">
        <f t="shared" si="1"/>
        <v>0</v>
      </c>
      <c r="H20" s="47"/>
      <c r="I20" s="39" t="str">
        <f t="shared" si="2"/>
        <v/>
      </c>
      <c r="J20" s="40" t="str">
        <f t="shared" si="3"/>
        <v/>
      </c>
      <c r="K20" s="48"/>
      <c r="L20" s="47"/>
      <c r="M20" s="47"/>
      <c r="N20" s="44" t="str">
        <f t="shared" si="4"/>
        <v/>
      </c>
      <c r="O20" s="6" t="str">
        <f t="shared" si="5"/>
        <v/>
      </c>
    </row>
    <row r="21" spans="2:15" ht="19.5" customHeight="1" x14ac:dyDescent="0.15">
      <c r="B21" s="41">
        <v>13</v>
      </c>
      <c r="C21" s="53"/>
      <c r="D21" s="45">
        <f>COUNTIF(入力用シート!$E$7:$E$61,C21)</f>
        <v>0</v>
      </c>
      <c r="E21" s="45">
        <f>COUNTIF(入力用シート!$E$66:$E$105,C21)</f>
        <v>0</v>
      </c>
      <c r="F21" s="45">
        <f t="shared" si="0"/>
        <v>0</v>
      </c>
      <c r="G21" s="11">
        <f t="shared" si="1"/>
        <v>0</v>
      </c>
      <c r="H21" s="47"/>
      <c r="I21" s="39" t="str">
        <f t="shared" si="2"/>
        <v/>
      </c>
      <c r="J21" s="40" t="str">
        <f t="shared" si="3"/>
        <v/>
      </c>
      <c r="K21" s="48"/>
      <c r="L21" s="47"/>
      <c r="M21" s="47"/>
      <c r="N21" s="44" t="str">
        <f t="shared" si="4"/>
        <v/>
      </c>
      <c r="O21" s="6" t="str">
        <f t="shared" si="5"/>
        <v/>
      </c>
    </row>
    <row r="22" spans="2:15" ht="19.5" customHeight="1" x14ac:dyDescent="0.15">
      <c r="B22" s="41">
        <v>14</v>
      </c>
      <c r="C22" s="53"/>
      <c r="D22" s="45">
        <f>COUNTIF(入力用シート!$E$7:$E$61,C22)</f>
        <v>0</v>
      </c>
      <c r="E22" s="45">
        <f>COUNTIF(入力用シート!$E$66:$E$105,C22)</f>
        <v>0</v>
      </c>
      <c r="F22" s="45">
        <f t="shared" si="0"/>
        <v>0</v>
      </c>
      <c r="G22" s="11">
        <f t="shared" si="1"/>
        <v>0</v>
      </c>
      <c r="H22" s="47"/>
      <c r="I22" s="39" t="str">
        <f t="shared" si="2"/>
        <v/>
      </c>
      <c r="J22" s="40" t="str">
        <f t="shared" si="3"/>
        <v/>
      </c>
      <c r="K22" s="48"/>
      <c r="L22" s="47"/>
      <c r="M22" s="47"/>
      <c r="N22" s="44" t="str">
        <f t="shared" si="4"/>
        <v/>
      </c>
      <c r="O22" s="6" t="str">
        <f t="shared" si="5"/>
        <v/>
      </c>
    </row>
    <row r="23" spans="2:15" ht="19.5" customHeight="1" x14ac:dyDescent="0.15">
      <c r="B23" s="41">
        <v>15</v>
      </c>
      <c r="C23" s="53"/>
      <c r="D23" s="45">
        <f>COUNTIF(入力用シート!$E$7:$E$61,C23)</f>
        <v>0</v>
      </c>
      <c r="E23" s="45">
        <f>COUNTIF(入力用シート!$E$66:$E$105,C23)</f>
        <v>0</v>
      </c>
      <c r="F23" s="45">
        <f t="shared" si="0"/>
        <v>0</v>
      </c>
      <c r="G23" s="11">
        <f t="shared" si="1"/>
        <v>0</v>
      </c>
      <c r="H23" s="47"/>
      <c r="I23" s="39" t="str">
        <f t="shared" si="2"/>
        <v/>
      </c>
      <c r="J23" s="40" t="str">
        <f t="shared" si="3"/>
        <v/>
      </c>
      <c r="K23" s="48"/>
      <c r="L23" s="47"/>
      <c r="M23" s="47"/>
      <c r="N23" s="44" t="str">
        <f t="shared" si="4"/>
        <v/>
      </c>
      <c r="O23" s="6" t="str">
        <f t="shared" si="5"/>
        <v/>
      </c>
    </row>
    <row r="24" spans="2:15" ht="19.5" customHeight="1" x14ac:dyDescent="0.15">
      <c r="B24" s="41">
        <v>16</v>
      </c>
      <c r="C24" s="53"/>
      <c r="D24" s="45">
        <f>COUNTIF(入力用シート!$E$7:$E$61,C24)</f>
        <v>0</v>
      </c>
      <c r="E24" s="45">
        <f>COUNTIF(入力用シート!$E$66:$E$105,C24)</f>
        <v>0</v>
      </c>
      <c r="F24" s="45">
        <f t="shared" si="0"/>
        <v>0</v>
      </c>
      <c r="G24" s="11">
        <f t="shared" si="1"/>
        <v>0</v>
      </c>
      <c r="H24" s="47"/>
      <c r="I24" s="39" t="str">
        <f t="shared" si="2"/>
        <v/>
      </c>
      <c r="J24" s="40" t="str">
        <f t="shared" si="3"/>
        <v/>
      </c>
      <c r="K24" s="48"/>
      <c r="L24" s="47"/>
      <c r="M24" s="47"/>
      <c r="N24" s="44" t="str">
        <f t="shared" si="4"/>
        <v/>
      </c>
      <c r="O24" s="6" t="str">
        <f t="shared" si="5"/>
        <v/>
      </c>
    </row>
    <row r="25" spans="2:15" ht="19.5" customHeight="1" x14ac:dyDescent="0.15">
      <c r="B25" s="41">
        <v>17</v>
      </c>
      <c r="C25" s="53"/>
      <c r="D25" s="45">
        <f>COUNTIF(入力用シート!$E$7:$E$61,C25)</f>
        <v>0</v>
      </c>
      <c r="E25" s="45">
        <f>COUNTIF(入力用シート!$E$66:$E$105,C25)</f>
        <v>0</v>
      </c>
      <c r="F25" s="45">
        <f t="shared" si="0"/>
        <v>0</v>
      </c>
      <c r="G25" s="11">
        <f t="shared" si="1"/>
        <v>0</v>
      </c>
      <c r="H25" s="47"/>
      <c r="I25" s="39" t="str">
        <f t="shared" si="2"/>
        <v/>
      </c>
      <c r="J25" s="40" t="str">
        <f t="shared" si="3"/>
        <v/>
      </c>
      <c r="K25" s="48"/>
      <c r="L25" s="47"/>
      <c r="M25" s="47"/>
      <c r="N25" s="44" t="str">
        <f t="shared" si="4"/>
        <v/>
      </c>
      <c r="O25" s="6" t="str">
        <f t="shared" si="5"/>
        <v/>
      </c>
    </row>
    <row r="26" spans="2:15" ht="19.5" customHeight="1" x14ac:dyDescent="0.15">
      <c r="B26" s="41">
        <v>18</v>
      </c>
      <c r="C26" s="53"/>
      <c r="D26" s="45">
        <f>COUNTIF(入力用シート!$E$7:$E$61,C26)</f>
        <v>0</v>
      </c>
      <c r="E26" s="45">
        <f>COUNTIF(入力用シート!$E$66:$E$105,C26)</f>
        <v>0</v>
      </c>
      <c r="F26" s="45">
        <f t="shared" si="0"/>
        <v>0</v>
      </c>
      <c r="G26" s="11">
        <f t="shared" si="1"/>
        <v>0</v>
      </c>
      <c r="H26" s="47"/>
      <c r="I26" s="39" t="str">
        <f t="shared" si="2"/>
        <v/>
      </c>
      <c r="J26" s="40" t="str">
        <f t="shared" si="3"/>
        <v/>
      </c>
      <c r="K26" s="48"/>
      <c r="L26" s="47"/>
      <c r="M26" s="47"/>
      <c r="N26" s="44" t="str">
        <f t="shared" si="4"/>
        <v/>
      </c>
      <c r="O26" s="6" t="str">
        <f t="shared" si="5"/>
        <v/>
      </c>
    </row>
    <row r="27" spans="2:15" ht="19.5" customHeight="1" x14ac:dyDescent="0.15">
      <c r="B27" s="41">
        <v>19</v>
      </c>
      <c r="C27" s="53"/>
      <c r="D27" s="45">
        <f>COUNTIF(入力用シート!$E$7:$E$61,C27)</f>
        <v>0</v>
      </c>
      <c r="E27" s="45">
        <f>COUNTIF(入力用シート!$E$66:$E$105,C27)</f>
        <v>0</v>
      </c>
      <c r="F27" s="45">
        <f t="shared" si="0"/>
        <v>0</v>
      </c>
      <c r="G27" s="11">
        <f t="shared" si="1"/>
        <v>0</v>
      </c>
      <c r="H27" s="47"/>
      <c r="I27" s="39" t="str">
        <f t="shared" si="2"/>
        <v/>
      </c>
      <c r="J27" s="40" t="str">
        <f t="shared" si="3"/>
        <v/>
      </c>
      <c r="K27" s="48"/>
      <c r="L27" s="47"/>
      <c r="M27" s="47"/>
      <c r="N27" s="44" t="str">
        <f t="shared" si="4"/>
        <v/>
      </c>
      <c r="O27" s="6" t="str">
        <f t="shared" si="5"/>
        <v/>
      </c>
    </row>
    <row r="28" spans="2:15" ht="19.5" customHeight="1" x14ac:dyDescent="0.15">
      <c r="B28" s="41">
        <v>20</v>
      </c>
      <c r="C28" s="53"/>
      <c r="D28" s="45">
        <f>COUNTIF(入力用シート!$E$7:$E$61,C28)</f>
        <v>0</v>
      </c>
      <c r="E28" s="45">
        <f>COUNTIF(入力用シート!$E$66:$E$105,C28)</f>
        <v>0</v>
      </c>
      <c r="F28" s="45">
        <f t="shared" si="0"/>
        <v>0</v>
      </c>
      <c r="G28" s="11">
        <f t="shared" si="1"/>
        <v>0</v>
      </c>
      <c r="H28" s="47"/>
      <c r="I28" s="39" t="str">
        <f t="shared" si="2"/>
        <v/>
      </c>
      <c r="J28" s="40" t="str">
        <f t="shared" si="3"/>
        <v/>
      </c>
      <c r="K28" s="48"/>
      <c r="L28" s="47"/>
      <c r="M28" s="47"/>
      <c r="N28" s="44" t="str">
        <f t="shared" si="4"/>
        <v/>
      </c>
      <c r="O28" s="6" t="str">
        <f t="shared" si="5"/>
        <v/>
      </c>
    </row>
    <row r="29" spans="2:15" ht="19.5" customHeight="1" x14ac:dyDescent="0.15">
      <c r="B29" s="41">
        <v>21</v>
      </c>
      <c r="C29" s="53"/>
      <c r="D29" s="45">
        <f>COUNTIF(入力用シート!$E$7:$E$61,C29)</f>
        <v>0</v>
      </c>
      <c r="E29" s="45">
        <f>COUNTIF(入力用シート!$E$66:$E$105,C29)</f>
        <v>0</v>
      </c>
      <c r="F29" s="45">
        <f t="shared" si="0"/>
        <v>0</v>
      </c>
      <c r="G29" s="11">
        <f t="shared" si="1"/>
        <v>0</v>
      </c>
      <c r="H29" s="47"/>
      <c r="I29" s="39" t="str">
        <f t="shared" si="2"/>
        <v/>
      </c>
      <c r="J29" s="40" t="str">
        <f t="shared" si="3"/>
        <v/>
      </c>
      <c r="K29" s="48"/>
      <c r="L29" s="47"/>
      <c r="M29" s="47"/>
      <c r="N29" s="44" t="str">
        <f t="shared" si="4"/>
        <v/>
      </c>
      <c r="O29" s="6" t="str">
        <f t="shared" si="5"/>
        <v/>
      </c>
    </row>
    <row r="30" spans="2:15" ht="19.5" customHeight="1" x14ac:dyDescent="0.15">
      <c r="B30" s="41">
        <v>22</v>
      </c>
      <c r="C30" s="53"/>
      <c r="D30" s="45">
        <f>COUNTIF(入力用シート!$E$7:$E$61,C30)</f>
        <v>0</v>
      </c>
      <c r="E30" s="45">
        <f>COUNTIF(入力用シート!$E$66:$E$105,C30)</f>
        <v>0</v>
      </c>
      <c r="F30" s="45">
        <f t="shared" si="0"/>
        <v>0</v>
      </c>
      <c r="G30" s="11">
        <f t="shared" si="1"/>
        <v>0</v>
      </c>
      <c r="H30" s="47"/>
      <c r="I30" s="39" t="str">
        <f t="shared" si="2"/>
        <v/>
      </c>
      <c r="J30" s="40" t="str">
        <f t="shared" si="3"/>
        <v/>
      </c>
      <c r="K30" s="48"/>
      <c r="L30" s="47"/>
      <c r="M30" s="47"/>
      <c r="N30" s="44" t="str">
        <f t="shared" si="4"/>
        <v/>
      </c>
      <c r="O30" s="6" t="str">
        <f t="shared" si="5"/>
        <v/>
      </c>
    </row>
    <row r="31" spans="2:15" ht="19.5" customHeight="1" x14ac:dyDescent="0.15">
      <c r="B31" s="41">
        <v>23</v>
      </c>
      <c r="C31" s="53"/>
      <c r="D31" s="45">
        <f>COUNTIF(入力用シート!$E$7:$E$61,C31)</f>
        <v>0</v>
      </c>
      <c r="E31" s="45">
        <f>COUNTIF(入力用シート!$E$66:$E$105,C31)</f>
        <v>0</v>
      </c>
      <c r="F31" s="45">
        <f t="shared" si="0"/>
        <v>0</v>
      </c>
      <c r="G31" s="11">
        <f t="shared" si="1"/>
        <v>0</v>
      </c>
      <c r="H31" s="47"/>
      <c r="I31" s="39" t="str">
        <f t="shared" si="2"/>
        <v/>
      </c>
      <c r="J31" s="40" t="str">
        <f t="shared" si="3"/>
        <v/>
      </c>
      <c r="K31" s="48"/>
      <c r="L31" s="47"/>
      <c r="M31" s="47"/>
      <c r="N31" s="44" t="str">
        <f t="shared" si="4"/>
        <v/>
      </c>
      <c r="O31" s="6" t="str">
        <f t="shared" si="5"/>
        <v/>
      </c>
    </row>
    <row r="32" spans="2:15" ht="19.5" customHeight="1" x14ac:dyDescent="0.15">
      <c r="B32" s="41">
        <v>24</v>
      </c>
      <c r="C32" s="53"/>
      <c r="D32" s="45">
        <f>COUNTIF(入力用シート!$E$7:$E$61,C32)</f>
        <v>0</v>
      </c>
      <c r="E32" s="45">
        <f>COUNTIF(入力用シート!$E$66:$E$105,C32)</f>
        <v>0</v>
      </c>
      <c r="F32" s="45">
        <f t="shared" si="0"/>
        <v>0</v>
      </c>
      <c r="G32" s="11">
        <f t="shared" si="1"/>
        <v>0</v>
      </c>
      <c r="H32" s="47"/>
      <c r="I32" s="39" t="str">
        <f t="shared" si="2"/>
        <v/>
      </c>
      <c r="J32" s="40" t="str">
        <f t="shared" si="3"/>
        <v/>
      </c>
      <c r="K32" s="48"/>
      <c r="L32" s="47"/>
      <c r="M32" s="47"/>
      <c r="N32" s="44" t="str">
        <f t="shared" si="4"/>
        <v/>
      </c>
      <c r="O32" s="6" t="str">
        <f t="shared" si="5"/>
        <v/>
      </c>
    </row>
    <row r="33" spans="2:15" ht="19.5" customHeight="1" x14ac:dyDescent="0.15">
      <c r="B33" s="41">
        <v>25</v>
      </c>
      <c r="C33" s="53"/>
      <c r="D33" s="45">
        <f>COUNTIF(入力用シート!$E$7:$E$61,C33)</f>
        <v>0</v>
      </c>
      <c r="E33" s="45">
        <f>COUNTIF(入力用シート!$E$66:$E$105,C33)</f>
        <v>0</v>
      </c>
      <c r="F33" s="45">
        <f t="shared" si="0"/>
        <v>0</v>
      </c>
      <c r="G33" s="11">
        <f t="shared" si="1"/>
        <v>0</v>
      </c>
      <c r="H33" s="47"/>
      <c r="I33" s="39" t="str">
        <f t="shared" si="2"/>
        <v/>
      </c>
      <c r="J33" s="40" t="str">
        <f t="shared" si="3"/>
        <v/>
      </c>
      <c r="K33" s="48"/>
      <c r="L33" s="47"/>
      <c r="M33" s="47"/>
      <c r="N33" s="44" t="str">
        <f t="shared" si="4"/>
        <v/>
      </c>
      <c r="O33" s="6" t="str">
        <f t="shared" si="5"/>
        <v/>
      </c>
    </row>
    <row r="34" spans="2:15" ht="19.5" customHeight="1" x14ac:dyDescent="0.15">
      <c r="B34" s="41">
        <v>26</v>
      </c>
      <c r="C34" s="53"/>
      <c r="D34" s="45">
        <f>COUNTIF(入力用シート!$E$7:$E$61,C34)</f>
        <v>0</v>
      </c>
      <c r="E34" s="45">
        <f>COUNTIF(入力用シート!$E$66:$E$105,C34)</f>
        <v>0</v>
      </c>
      <c r="F34" s="45">
        <f t="shared" si="0"/>
        <v>0</v>
      </c>
      <c r="G34" s="11">
        <f t="shared" si="1"/>
        <v>0</v>
      </c>
      <c r="H34" s="47"/>
      <c r="I34" s="39" t="str">
        <f t="shared" si="2"/>
        <v/>
      </c>
      <c r="J34" s="40" t="str">
        <f t="shared" si="3"/>
        <v/>
      </c>
      <c r="K34" s="48"/>
      <c r="L34" s="47"/>
      <c r="M34" s="47"/>
      <c r="N34" s="44" t="str">
        <f t="shared" si="4"/>
        <v/>
      </c>
      <c r="O34" s="6" t="str">
        <f t="shared" si="5"/>
        <v/>
      </c>
    </row>
    <row r="35" spans="2:15" ht="19.5" customHeight="1" x14ac:dyDescent="0.15">
      <c r="B35" s="41">
        <v>27</v>
      </c>
      <c r="C35" s="53"/>
      <c r="D35" s="45">
        <f>COUNTIF(入力用シート!$E$7:$E$61,C35)</f>
        <v>0</v>
      </c>
      <c r="E35" s="45">
        <f>COUNTIF(入力用シート!$E$66:$E$105,C35)</f>
        <v>0</v>
      </c>
      <c r="F35" s="45">
        <f t="shared" si="0"/>
        <v>0</v>
      </c>
      <c r="G35" s="11">
        <f t="shared" si="1"/>
        <v>0</v>
      </c>
      <c r="H35" s="47"/>
      <c r="I35" s="39" t="str">
        <f t="shared" si="2"/>
        <v/>
      </c>
      <c r="J35" s="40" t="str">
        <f t="shared" si="3"/>
        <v/>
      </c>
      <c r="K35" s="48"/>
      <c r="L35" s="47"/>
      <c r="M35" s="47"/>
      <c r="N35" s="44" t="str">
        <f t="shared" si="4"/>
        <v/>
      </c>
      <c r="O35" s="6" t="str">
        <f t="shared" si="5"/>
        <v/>
      </c>
    </row>
    <row r="36" spans="2:15" ht="19.5" customHeight="1" x14ac:dyDescent="0.15">
      <c r="B36" s="41">
        <v>28</v>
      </c>
      <c r="C36" s="53"/>
      <c r="D36" s="45">
        <f>COUNTIF(入力用シート!$E$7:$E$61,C36)</f>
        <v>0</v>
      </c>
      <c r="E36" s="45">
        <f>COUNTIF(入力用シート!$E$66:$E$105,C36)</f>
        <v>0</v>
      </c>
      <c r="F36" s="45">
        <f t="shared" si="0"/>
        <v>0</v>
      </c>
      <c r="G36" s="11">
        <f t="shared" si="1"/>
        <v>0</v>
      </c>
      <c r="H36" s="47"/>
      <c r="I36" s="39" t="str">
        <f t="shared" si="2"/>
        <v/>
      </c>
      <c r="J36" s="40" t="str">
        <f t="shared" si="3"/>
        <v/>
      </c>
      <c r="K36" s="48"/>
      <c r="L36" s="47"/>
      <c r="M36" s="47"/>
      <c r="N36" s="44" t="str">
        <f t="shared" si="4"/>
        <v/>
      </c>
      <c r="O36" s="6" t="str">
        <f t="shared" si="5"/>
        <v/>
      </c>
    </row>
    <row r="37" spans="2:15" ht="19.5" customHeight="1" x14ac:dyDescent="0.15">
      <c r="B37" s="41">
        <v>29</v>
      </c>
      <c r="C37" s="53"/>
      <c r="D37" s="45">
        <f>COUNTIF(入力用シート!$E$7:$E$61,C37)</f>
        <v>0</v>
      </c>
      <c r="E37" s="45">
        <f>COUNTIF(入力用シート!$E$66:$E$105,C37)</f>
        <v>0</v>
      </c>
      <c r="F37" s="45">
        <f t="shared" si="0"/>
        <v>0</v>
      </c>
      <c r="G37" s="11">
        <f t="shared" si="1"/>
        <v>0</v>
      </c>
      <c r="H37" s="47"/>
      <c r="I37" s="39" t="str">
        <f t="shared" si="2"/>
        <v/>
      </c>
      <c r="J37" s="40" t="str">
        <f t="shared" si="3"/>
        <v/>
      </c>
      <c r="K37" s="48"/>
      <c r="L37" s="47"/>
      <c r="M37" s="47"/>
      <c r="N37" s="44" t="str">
        <f t="shared" si="4"/>
        <v/>
      </c>
      <c r="O37" s="6" t="str">
        <f t="shared" si="5"/>
        <v/>
      </c>
    </row>
    <row r="38" spans="2:15" ht="19.5" customHeight="1" x14ac:dyDescent="0.15">
      <c r="B38" s="41">
        <v>30</v>
      </c>
      <c r="C38" s="53"/>
      <c r="D38" s="45">
        <f>COUNTIF(入力用シート!$E$7:$E$61,C38)</f>
        <v>0</v>
      </c>
      <c r="E38" s="45">
        <f>COUNTIF(入力用シート!$E$66:$E$105,C38)</f>
        <v>0</v>
      </c>
      <c r="F38" s="45">
        <f t="shared" si="0"/>
        <v>0</v>
      </c>
      <c r="G38" s="11">
        <f t="shared" si="1"/>
        <v>0</v>
      </c>
      <c r="H38" s="47"/>
      <c r="I38" s="39" t="str">
        <f t="shared" si="2"/>
        <v/>
      </c>
      <c r="J38" s="40" t="str">
        <f t="shared" si="3"/>
        <v/>
      </c>
      <c r="K38" s="48"/>
      <c r="L38" s="47"/>
      <c r="M38" s="47"/>
      <c r="N38" s="44" t="str">
        <f t="shared" si="4"/>
        <v/>
      </c>
      <c r="O38" s="6" t="str">
        <f t="shared" si="5"/>
        <v/>
      </c>
    </row>
    <row r="39" spans="2:15" ht="19.5" customHeight="1" x14ac:dyDescent="0.15">
      <c r="B39" s="41">
        <v>31</v>
      </c>
      <c r="C39" s="53"/>
      <c r="D39" s="45">
        <f>COUNTIF(入力用シート!$E$7:$E$61,C39)</f>
        <v>0</v>
      </c>
      <c r="E39" s="45">
        <f>COUNTIF(入力用シート!$E$66:$E$105,C39)</f>
        <v>0</v>
      </c>
      <c r="F39" s="45">
        <f t="shared" si="0"/>
        <v>0</v>
      </c>
      <c r="G39" s="11">
        <f t="shared" si="1"/>
        <v>0</v>
      </c>
      <c r="H39" s="47"/>
      <c r="I39" s="39" t="str">
        <f t="shared" si="2"/>
        <v/>
      </c>
      <c r="J39" s="40" t="str">
        <f t="shared" si="3"/>
        <v/>
      </c>
      <c r="K39" s="48"/>
      <c r="L39" s="47"/>
      <c r="M39" s="47"/>
      <c r="N39" s="44" t="str">
        <f t="shared" si="4"/>
        <v/>
      </c>
      <c r="O39" s="6" t="str">
        <f t="shared" si="5"/>
        <v/>
      </c>
    </row>
    <row r="40" spans="2:15" ht="19.5" customHeight="1" x14ac:dyDescent="0.15">
      <c r="B40" s="41">
        <v>32</v>
      </c>
      <c r="C40" s="53"/>
      <c r="D40" s="45">
        <f>COUNTIF(入力用シート!$E$7:$E$61,C40)</f>
        <v>0</v>
      </c>
      <c r="E40" s="45">
        <f>COUNTIF(入力用シート!$E$66:$E$105,C40)</f>
        <v>0</v>
      </c>
      <c r="F40" s="45">
        <f t="shared" si="0"/>
        <v>0</v>
      </c>
      <c r="G40" s="11">
        <f t="shared" si="1"/>
        <v>0</v>
      </c>
      <c r="H40" s="47"/>
      <c r="I40" s="39" t="str">
        <f t="shared" si="2"/>
        <v/>
      </c>
      <c r="J40" s="40" t="str">
        <f t="shared" si="3"/>
        <v/>
      </c>
      <c r="K40" s="48"/>
      <c r="L40" s="47"/>
      <c r="M40" s="47"/>
      <c r="N40" s="44" t="str">
        <f t="shared" si="4"/>
        <v/>
      </c>
      <c r="O40" s="6" t="str">
        <f t="shared" si="5"/>
        <v/>
      </c>
    </row>
    <row r="41" spans="2:15" ht="19.5" customHeight="1" x14ac:dyDescent="0.15">
      <c r="B41" s="41">
        <v>33</v>
      </c>
      <c r="C41" s="53"/>
      <c r="D41" s="45">
        <f>COUNTIF(入力用シート!$E$7:$E$61,C41)</f>
        <v>0</v>
      </c>
      <c r="E41" s="45">
        <f>COUNTIF(入力用シート!$E$66:$E$105,C41)</f>
        <v>0</v>
      </c>
      <c r="F41" s="45">
        <f t="shared" si="0"/>
        <v>0</v>
      </c>
      <c r="G41" s="11">
        <f t="shared" si="1"/>
        <v>0</v>
      </c>
      <c r="H41" s="47"/>
      <c r="I41" s="39" t="str">
        <f t="shared" si="2"/>
        <v/>
      </c>
      <c r="J41" s="40" t="str">
        <f t="shared" si="3"/>
        <v/>
      </c>
      <c r="K41" s="48"/>
      <c r="L41" s="47"/>
      <c r="M41" s="47"/>
      <c r="N41" s="44" t="str">
        <f t="shared" si="4"/>
        <v/>
      </c>
      <c r="O41" s="6" t="str">
        <f t="shared" si="5"/>
        <v/>
      </c>
    </row>
    <row r="42" spans="2:15" ht="19.5" customHeight="1" x14ac:dyDescent="0.15">
      <c r="B42" s="41">
        <v>34</v>
      </c>
      <c r="C42" s="53"/>
      <c r="D42" s="45">
        <f>COUNTIF(入力用シート!$E$7:$E$61,C42)</f>
        <v>0</v>
      </c>
      <c r="E42" s="45">
        <f>COUNTIF(入力用シート!$E$66:$E$105,C42)</f>
        <v>0</v>
      </c>
      <c r="F42" s="45">
        <f t="shared" si="0"/>
        <v>0</v>
      </c>
      <c r="G42" s="11">
        <f t="shared" si="1"/>
        <v>0</v>
      </c>
      <c r="H42" s="47"/>
      <c r="I42" s="39" t="str">
        <f t="shared" si="2"/>
        <v/>
      </c>
      <c r="J42" s="40" t="str">
        <f t="shared" si="3"/>
        <v/>
      </c>
      <c r="K42" s="48"/>
      <c r="L42" s="47"/>
      <c r="M42" s="47"/>
      <c r="N42" s="44" t="str">
        <f t="shared" si="4"/>
        <v/>
      </c>
      <c r="O42" s="6" t="str">
        <f t="shared" si="5"/>
        <v/>
      </c>
    </row>
    <row r="43" spans="2:15" ht="19.5" customHeight="1" x14ac:dyDescent="0.15">
      <c r="B43" s="41">
        <v>35</v>
      </c>
      <c r="C43" s="53"/>
      <c r="D43" s="45">
        <f>COUNTIF(入力用シート!$E$7:$E$61,C43)</f>
        <v>0</v>
      </c>
      <c r="E43" s="45">
        <f>COUNTIF(入力用シート!$E$66:$E$105,C43)</f>
        <v>0</v>
      </c>
      <c r="F43" s="45">
        <f t="shared" si="0"/>
        <v>0</v>
      </c>
      <c r="G43" s="11">
        <f t="shared" si="1"/>
        <v>0</v>
      </c>
      <c r="H43" s="47"/>
      <c r="I43" s="39" t="str">
        <f t="shared" si="2"/>
        <v/>
      </c>
      <c r="J43" s="40" t="str">
        <f t="shared" si="3"/>
        <v/>
      </c>
      <c r="K43" s="48"/>
      <c r="L43" s="47"/>
      <c r="M43" s="47"/>
      <c r="N43" s="44" t="str">
        <f t="shared" si="4"/>
        <v/>
      </c>
      <c r="O43" s="6" t="str">
        <f t="shared" si="5"/>
        <v/>
      </c>
    </row>
    <row r="44" spans="2:15" ht="19.5" customHeight="1" x14ac:dyDescent="0.15">
      <c r="B44" s="41">
        <v>36</v>
      </c>
      <c r="C44" s="53"/>
      <c r="D44" s="45">
        <f>COUNTIF(入力用シート!$E$7:$E$61,C44)</f>
        <v>0</v>
      </c>
      <c r="E44" s="45">
        <f>COUNTIF(入力用シート!$E$66:$E$105,C44)</f>
        <v>0</v>
      </c>
      <c r="F44" s="45">
        <f t="shared" si="0"/>
        <v>0</v>
      </c>
      <c r="G44" s="11">
        <f t="shared" si="1"/>
        <v>0</v>
      </c>
      <c r="H44" s="47"/>
      <c r="I44" s="39" t="str">
        <f t="shared" si="2"/>
        <v/>
      </c>
      <c r="J44" s="40" t="str">
        <f t="shared" si="3"/>
        <v/>
      </c>
      <c r="K44" s="48"/>
      <c r="L44" s="47"/>
      <c r="M44" s="47"/>
      <c r="N44" s="44" t="str">
        <f t="shared" si="4"/>
        <v/>
      </c>
      <c r="O44" s="6" t="str">
        <f t="shared" si="5"/>
        <v/>
      </c>
    </row>
    <row r="45" spans="2:15" ht="19.5" customHeight="1" x14ac:dyDescent="0.15">
      <c r="B45" s="41">
        <v>37</v>
      </c>
      <c r="C45" s="53"/>
      <c r="D45" s="45">
        <f>COUNTIF(入力用シート!$E$7:$E$61,C45)</f>
        <v>0</v>
      </c>
      <c r="E45" s="45">
        <f>COUNTIF(入力用シート!$E$66:$E$105,C45)</f>
        <v>0</v>
      </c>
      <c r="F45" s="45">
        <f t="shared" si="0"/>
        <v>0</v>
      </c>
      <c r="G45" s="11">
        <f t="shared" si="1"/>
        <v>0</v>
      </c>
      <c r="H45" s="47"/>
      <c r="I45" s="39" t="str">
        <f t="shared" si="2"/>
        <v/>
      </c>
      <c r="J45" s="40" t="str">
        <f t="shared" si="3"/>
        <v/>
      </c>
      <c r="K45" s="48"/>
      <c r="L45" s="47"/>
      <c r="M45" s="47"/>
      <c r="N45" s="44" t="str">
        <f t="shared" si="4"/>
        <v/>
      </c>
      <c r="O45" s="6" t="str">
        <f t="shared" si="5"/>
        <v/>
      </c>
    </row>
    <row r="46" spans="2:15" ht="19.5" customHeight="1" x14ac:dyDescent="0.15">
      <c r="B46" s="41">
        <v>38</v>
      </c>
      <c r="C46" s="53"/>
      <c r="D46" s="45">
        <f>COUNTIF(入力用シート!$E$7:$E$61,C46)</f>
        <v>0</v>
      </c>
      <c r="E46" s="45">
        <f>COUNTIF(入力用シート!$E$66:$E$105,C46)</f>
        <v>0</v>
      </c>
      <c r="F46" s="45">
        <f t="shared" si="0"/>
        <v>0</v>
      </c>
      <c r="G46" s="11">
        <f t="shared" si="1"/>
        <v>0</v>
      </c>
      <c r="H46" s="47"/>
      <c r="I46" s="39" t="str">
        <f t="shared" si="2"/>
        <v/>
      </c>
      <c r="J46" s="40" t="str">
        <f t="shared" si="3"/>
        <v/>
      </c>
      <c r="K46" s="48"/>
      <c r="L46" s="47"/>
      <c r="M46" s="47"/>
      <c r="N46" s="44" t="str">
        <f t="shared" si="4"/>
        <v/>
      </c>
      <c r="O46" s="6" t="str">
        <f t="shared" si="5"/>
        <v/>
      </c>
    </row>
    <row r="47" spans="2:15" ht="19.5" customHeight="1" x14ac:dyDescent="0.15">
      <c r="B47" s="41">
        <v>39</v>
      </c>
      <c r="C47" s="54"/>
      <c r="D47" s="46">
        <f>COUNTIF(入力用シート!$E$7:$E$61,C47)</f>
        <v>0</v>
      </c>
      <c r="E47" s="46">
        <f>COUNTIF(入力用シート!$E$66:$E$105,C47)</f>
        <v>0</v>
      </c>
      <c r="F47" s="45">
        <f t="shared" si="0"/>
        <v>0</v>
      </c>
      <c r="G47" s="11">
        <f t="shared" si="1"/>
        <v>0</v>
      </c>
      <c r="H47" s="47"/>
      <c r="I47" s="39" t="str">
        <f t="shared" si="2"/>
        <v/>
      </c>
      <c r="J47" s="40" t="str">
        <f t="shared" si="3"/>
        <v/>
      </c>
      <c r="K47" s="48"/>
      <c r="L47" s="47"/>
      <c r="M47" s="47"/>
      <c r="N47" s="44" t="str">
        <f t="shared" si="4"/>
        <v/>
      </c>
      <c r="O47" s="6" t="str">
        <f t="shared" si="5"/>
        <v/>
      </c>
    </row>
    <row r="48" spans="2:15" ht="19.5" customHeight="1" thickBot="1" x14ac:dyDescent="0.2">
      <c r="B48" s="41">
        <v>40</v>
      </c>
      <c r="C48" s="54"/>
      <c r="D48" s="46">
        <f>COUNTIF(入力用シート!$E$7:$E$61,C48)</f>
        <v>0</v>
      </c>
      <c r="E48" s="46">
        <f>COUNTIF(入力用シート!$E$66:$E$105,C48)</f>
        <v>0</v>
      </c>
      <c r="F48" s="45">
        <f t="shared" si="0"/>
        <v>0</v>
      </c>
      <c r="G48" s="11">
        <f t="shared" si="1"/>
        <v>0</v>
      </c>
      <c r="H48" s="47"/>
      <c r="I48" s="39" t="str">
        <f t="shared" si="2"/>
        <v/>
      </c>
      <c r="J48" s="40" t="str">
        <f t="shared" si="3"/>
        <v/>
      </c>
      <c r="K48" s="48"/>
      <c r="L48" s="47"/>
      <c r="M48" s="47"/>
      <c r="N48" s="44" t="str">
        <f t="shared" si="4"/>
        <v/>
      </c>
      <c r="O48" s="6" t="str">
        <f t="shared" si="5"/>
        <v/>
      </c>
    </row>
    <row r="49" spans="2:15" ht="19.5" customHeight="1" thickTop="1" x14ac:dyDescent="0.15">
      <c r="B49" s="43"/>
      <c r="C49" s="43" t="s">
        <v>105</v>
      </c>
      <c r="D49" s="49">
        <f t="shared" ref="D49:N49" si="6">SUM(D9:D48)</f>
        <v>0</v>
      </c>
      <c r="E49" s="49">
        <f t="shared" si="6"/>
        <v>0</v>
      </c>
      <c r="F49" s="49">
        <f t="shared" si="6"/>
        <v>0</v>
      </c>
      <c r="G49" s="49">
        <f t="shared" si="6"/>
        <v>0</v>
      </c>
      <c r="H49" s="43">
        <f t="shared" si="6"/>
        <v>0</v>
      </c>
      <c r="I49" s="50">
        <f t="shared" si="6"/>
        <v>0</v>
      </c>
      <c r="J49" s="51">
        <f t="shared" si="6"/>
        <v>0</v>
      </c>
      <c r="K49" s="52">
        <f t="shared" si="6"/>
        <v>0</v>
      </c>
      <c r="L49" s="43">
        <f t="shared" si="6"/>
        <v>0</v>
      </c>
      <c r="M49" s="43">
        <f t="shared" si="6"/>
        <v>0</v>
      </c>
      <c r="N49" s="43">
        <f t="shared" si="6"/>
        <v>0</v>
      </c>
      <c r="O49" s="6">
        <f t="shared" si="5"/>
        <v>-1</v>
      </c>
    </row>
  </sheetData>
  <mergeCells count="20">
    <mergeCell ref="M1:N1"/>
    <mergeCell ref="B2:N2"/>
    <mergeCell ref="C4:D4"/>
    <mergeCell ref="F4:G4"/>
    <mergeCell ref="M4:N4"/>
    <mergeCell ref="H4:J4"/>
    <mergeCell ref="K7:K8"/>
    <mergeCell ref="L7:L8"/>
    <mergeCell ref="M7:M8"/>
    <mergeCell ref="N7:N8"/>
    <mergeCell ref="B6:B8"/>
    <mergeCell ref="C6:C8"/>
    <mergeCell ref="D6:G6"/>
    <mergeCell ref="H6:I6"/>
    <mergeCell ref="J6:J8"/>
    <mergeCell ref="K6:N6"/>
    <mergeCell ref="D7:F7"/>
    <mergeCell ref="G7:G8"/>
    <mergeCell ref="H7:H8"/>
    <mergeCell ref="I7:I8"/>
  </mergeCells>
  <phoneticPr fontId="2"/>
  <conditionalFormatting sqref="D9:G48">
    <cfRule type="cellIs" dxfId="0" priority="1" operator="equal">
      <formula>0</formula>
    </cfRule>
  </conditionalFormatting>
  <printOptions horizontalCentered="1" verticalCentered="1"/>
  <pageMargins left="0.74803149606299213" right="0.74803149606299213" top="0.78740157480314965" bottom="0.78740157480314965" header="0.51181102362204722" footer="0.51181102362204722"/>
  <pageSetup paperSize="9" scale="7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H106"/>
  <sheetViews>
    <sheetView tabSelected="1" view="pageBreakPreview" zoomScale="110" zoomScaleNormal="100" zoomScaleSheetLayoutView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73" sqref="F72:F73"/>
    </sheetView>
  </sheetViews>
  <sheetFormatPr defaultRowHeight="14.25" x14ac:dyDescent="0.15"/>
  <cols>
    <col min="1" max="1" width="3.125" customWidth="1"/>
    <col min="2" max="2" width="3.125" style="18" customWidth="1"/>
    <col min="3" max="4" width="17.625" customWidth="1"/>
    <col min="5" max="5" width="11.625" customWidth="1"/>
    <col min="6" max="6" width="17.625" customWidth="1"/>
    <col min="7" max="7" width="5.625" customWidth="1"/>
    <col min="8" max="8" width="11.625" customWidth="1"/>
    <col min="9" max="15" width="6.125" customWidth="1"/>
    <col min="16" max="16" width="3.125" customWidth="1"/>
  </cols>
  <sheetData>
    <row r="1" spans="1:34" s="1" customFormat="1" ht="17.25" x14ac:dyDescent="0.15">
      <c r="A1" s="19"/>
      <c r="B1" s="75" t="s">
        <v>150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9"/>
    </row>
    <row r="2" spans="1:34" s="1" customFormat="1" ht="17.25" x14ac:dyDescent="0.15">
      <c r="A2" s="19"/>
      <c r="B2" s="20"/>
      <c r="C2" s="19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9"/>
    </row>
    <row r="3" spans="1:34" s="1" customFormat="1" ht="17.25" x14ac:dyDescent="0.15">
      <c r="A3" s="19"/>
      <c r="B3" s="20"/>
      <c r="C3" s="33" t="s">
        <v>2</v>
      </c>
      <c r="D3" s="55"/>
      <c r="E3" s="19"/>
      <c r="F3" s="33" t="s">
        <v>117</v>
      </c>
      <c r="G3" s="74"/>
      <c r="H3" s="74"/>
      <c r="I3" s="21"/>
      <c r="J3" s="21"/>
      <c r="K3" s="21"/>
      <c r="L3" s="21"/>
      <c r="M3" s="21"/>
      <c r="N3" s="21"/>
      <c r="O3" s="21"/>
      <c r="P3" s="19"/>
    </row>
    <row r="4" spans="1:34" x14ac:dyDescent="0.15">
      <c r="A4" s="22"/>
      <c r="B4" s="23"/>
      <c r="C4" s="22" t="s">
        <v>126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4" x14ac:dyDescent="0.15">
      <c r="A5" s="22"/>
      <c r="B5" s="24"/>
      <c r="C5" s="24" t="s">
        <v>118</v>
      </c>
      <c r="D5" s="24" t="s">
        <v>16</v>
      </c>
      <c r="E5" s="24" t="s">
        <v>162</v>
      </c>
      <c r="F5" s="24" t="s">
        <v>113</v>
      </c>
      <c r="G5" s="24" t="s">
        <v>18</v>
      </c>
      <c r="H5" s="24" t="s">
        <v>114</v>
      </c>
      <c r="I5" s="25" t="s">
        <v>8</v>
      </c>
      <c r="J5" s="25" t="s">
        <v>11</v>
      </c>
      <c r="K5" s="25" t="s">
        <v>10</v>
      </c>
      <c r="L5" s="25" t="s">
        <v>14</v>
      </c>
      <c r="M5" s="25" t="s">
        <v>9</v>
      </c>
      <c r="N5" s="25" t="s">
        <v>13</v>
      </c>
      <c r="O5" s="25" t="s">
        <v>116</v>
      </c>
      <c r="P5" s="22"/>
    </row>
    <row r="6" spans="1:34" x14ac:dyDescent="0.15">
      <c r="A6" s="22"/>
      <c r="B6" s="26" t="s">
        <v>124</v>
      </c>
      <c r="C6" s="29" t="s">
        <v>151</v>
      </c>
      <c r="D6" s="29" t="s">
        <v>152</v>
      </c>
      <c r="E6" s="29" t="s">
        <v>153</v>
      </c>
      <c r="F6" s="29" t="s">
        <v>154</v>
      </c>
      <c r="G6" s="30">
        <v>3</v>
      </c>
      <c r="H6" s="31" t="s">
        <v>128</v>
      </c>
      <c r="I6" s="30">
        <v>4</v>
      </c>
      <c r="J6" s="32">
        <v>3</v>
      </c>
      <c r="K6" s="30"/>
      <c r="L6" s="30"/>
      <c r="M6" s="30"/>
      <c r="N6" s="30"/>
      <c r="O6" s="30">
        <v>11</v>
      </c>
      <c r="P6" s="22"/>
      <c r="AE6" t="s">
        <v>131</v>
      </c>
      <c r="AF6">
        <v>1</v>
      </c>
      <c r="AG6">
        <v>11</v>
      </c>
      <c r="AH6">
        <v>1</v>
      </c>
    </row>
    <row r="7" spans="1:34" x14ac:dyDescent="0.15">
      <c r="A7" s="22"/>
      <c r="B7" s="26">
        <v>1</v>
      </c>
      <c r="C7" s="56"/>
      <c r="D7" s="56"/>
      <c r="E7" s="56"/>
      <c r="F7" s="56"/>
      <c r="G7" s="57"/>
      <c r="H7" s="58"/>
      <c r="I7" s="57"/>
      <c r="J7" s="59"/>
      <c r="K7" s="57"/>
      <c r="L7" s="57"/>
      <c r="M7" s="57"/>
      <c r="N7" s="57"/>
      <c r="O7" s="57"/>
      <c r="P7" s="22"/>
      <c r="AE7" t="s">
        <v>132</v>
      </c>
      <c r="AF7">
        <v>2</v>
      </c>
      <c r="AG7">
        <v>12</v>
      </c>
      <c r="AH7">
        <v>2</v>
      </c>
    </row>
    <row r="8" spans="1:34" x14ac:dyDescent="0.15">
      <c r="A8" s="22"/>
      <c r="B8" s="26">
        <v>2</v>
      </c>
      <c r="C8" s="56"/>
      <c r="D8" s="56"/>
      <c r="E8" s="56"/>
      <c r="F8" s="56"/>
      <c r="G8" s="57"/>
      <c r="H8" s="58"/>
      <c r="I8" s="57"/>
      <c r="J8" s="57"/>
      <c r="K8" s="57"/>
      <c r="L8" s="57"/>
      <c r="M8" s="57"/>
      <c r="N8" s="57"/>
      <c r="O8" s="57"/>
      <c r="P8" s="22"/>
      <c r="AE8" t="s">
        <v>129</v>
      </c>
      <c r="AF8">
        <v>3</v>
      </c>
      <c r="AG8">
        <v>13</v>
      </c>
      <c r="AH8">
        <v>3</v>
      </c>
    </row>
    <row r="9" spans="1:34" x14ac:dyDescent="0.15">
      <c r="A9" s="22"/>
      <c r="B9" s="26">
        <v>3</v>
      </c>
      <c r="C9" s="56"/>
      <c r="D9" s="56"/>
      <c r="E9" s="56"/>
      <c r="F9" s="56"/>
      <c r="G9" s="57"/>
      <c r="H9" s="58"/>
      <c r="I9" s="57"/>
      <c r="J9" s="57"/>
      <c r="K9" s="57"/>
      <c r="L9" s="57"/>
      <c r="M9" s="57"/>
      <c r="N9" s="57"/>
      <c r="O9" s="57"/>
      <c r="P9" s="22"/>
      <c r="AE9" t="s">
        <v>133</v>
      </c>
      <c r="AF9">
        <v>4</v>
      </c>
      <c r="AG9">
        <v>14</v>
      </c>
    </row>
    <row r="10" spans="1:34" x14ac:dyDescent="0.15">
      <c r="A10" s="22"/>
      <c r="B10" s="26">
        <v>4</v>
      </c>
      <c r="C10" s="56"/>
      <c r="D10" s="56"/>
      <c r="E10" s="56"/>
      <c r="F10" s="56"/>
      <c r="G10" s="57"/>
      <c r="H10" s="58"/>
      <c r="I10" s="57"/>
      <c r="J10" s="57"/>
      <c r="K10" s="57"/>
      <c r="L10" s="57"/>
      <c r="M10" s="57"/>
      <c r="N10" s="57"/>
      <c r="O10" s="57"/>
      <c r="P10" s="22"/>
      <c r="AE10" t="s">
        <v>134</v>
      </c>
      <c r="AF10">
        <v>5</v>
      </c>
      <c r="AG10">
        <v>15</v>
      </c>
    </row>
    <row r="11" spans="1:34" x14ac:dyDescent="0.15">
      <c r="A11" s="22"/>
      <c r="B11" s="26">
        <v>5</v>
      </c>
      <c r="C11" s="56"/>
      <c r="D11" s="56"/>
      <c r="E11" s="56"/>
      <c r="F11" s="56"/>
      <c r="G11" s="57"/>
      <c r="H11" s="58"/>
      <c r="I11" s="57"/>
      <c r="J11" s="57"/>
      <c r="K11" s="57"/>
      <c r="L11" s="57"/>
      <c r="M11" s="57"/>
      <c r="N11" s="57"/>
      <c r="O11" s="57"/>
      <c r="P11" s="22"/>
      <c r="AE11" t="s">
        <v>135</v>
      </c>
      <c r="AF11">
        <v>6</v>
      </c>
      <c r="AG11">
        <v>16</v>
      </c>
    </row>
    <row r="12" spans="1:34" x14ac:dyDescent="0.15">
      <c r="A12" s="22"/>
      <c r="B12" s="26">
        <v>6</v>
      </c>
      <c r="C12" s="56"/>
      <c r="D12" s="56"/>
      <c r="E12" s="56"/>
      <c r="F12" s="56"/>
      <c r="G12" s="57"/>
      <c r="H12" s="58"/>
      <c r="I12" s="57"/>
      <c r="J12" s="57"/>
      <c r="K12" s="57"/>
      <c r="L12" s="57"/>
      <c r="M12" s="57"/>
      <c r="N12" s="57"/>
      <c r="O12" s="57"/>
      <c r="P12" s="22"/>
      <c r="AF12">
        <v>7</v>
      </c>
      <c r="AG12">
        <v>17</v>
      </c>
    </row>
    <row r="13" spans="1:34" x14ac:dyDescent="0.15">
      <c r="A13" s="22"/>
      <c r="B13" s="26">
        <v>7</v>
      </c>
      <c r="C13" s="56"/>
      <c r="D13" s="56"/>
      <c r="E13" s="56"/>
      <c r="F13" s="56"/>
      <c r="G13" s="57"/>
      <c r="H13" s="58"/>
      <c r="I13" s="57"/>
      <c r="J13" s="57"/>
      <c r="K13" s="57"/>
      <c r="L13" s="57"/>
      <c r="M13" s="57"/>
      <c r="N13" s="57"/>
      <c r="O13" s="57"/>
      <c r="P13" s="22"/>
      <c r="AF13">
        <v>8</v>
      </c>
      <c r="AG13">
        <v>21</v>
      </c>
    </row>
    <row r="14" spans="1:34" x14ac:dyDescent="0.15">
      <c r="A14" s="22"/>
      <c r="B14" s="26">
        <v>8</v>
      </c>
      <c r="C14" s="56"/>
      <c r="D14" s="56"/>
      <c r="E14" s="56"/>
      <c r="F14" s="56"/>
      <c r="G14" s="57"/>
      <c r="H14" s="58"/>
      <c r="I14" s="57"/>
      <c r="J14" s="57"/>
      <c r="K14" s="57"/>
      <c r="L14" s="57"/>
      <c r="M14" s="57"/>
      <c r="N14" s="57"/>
      <c r="O14" s="57"/>
      <c r="P14" s="22"/>
      <c r="AF14">
        <v>9</v>
      </c>
      <c r="AG14">
        <v>22</v>
      </c>
    </row>
    <row r="15" spans="1:34" x14ac:dyDescent="0.15">
      <c r="A15" s="22"/>
      <c r="B15" s="26">
        <v>9</v>
      </c>
      <c r="C15" s="56"/>
      <c r="D15" s="56"/>
      <c r="E15" s="56"/>
      <c r="F15" s="56"/>
      <c r="G15" s="57"/>
      <c r="H15" s="58"/>
      <c r="I15" s="57"/>
      <c r="J15" s="57"/>
      <c r="K15" s="57"/>
      <c r="L15" s="57"/>
      <c r="M15" s="57"/>
      <c r="N15" s="57"/>
      <c r="O15" s="57"/>
      <c r="P15" s="22"/>
      <c r="AF15">
        <v>10</v>
      </c>
      <c r="AG15">
        <v>23</v>
      </c>
    </row>
    <row r="16" spans="1:34" x14ac:dyDescent="0.15">
      <c r="A16" s="22"/>
      <c r="B16" s="26">
        <v>10</v>
      </c>
      <c r="C16" s="56"/>
      <c r="D16" s="56"/>
      <c r="E16" s="56"/>
      <c r="F16" s="56"/>
      <c r="G16" s="57"/>
      <c r="H16" s="58"/>
      <c r="I16" s="57"/>
      <c r="J16" s="57"/>
      <c r="K16" s="57"/>
      <c r="L16" s="57"/>
      <c r="M16" s="57"/>
      <c r="N16" s="57"/>
      <c r="O16" s="57"/>
      <c r="P16" s="22"/>
      <c r="AF16">
        <v>11</v>
      </c>
      <c r="AG16">
        <v>24</v>
      </c>
    </row>
    <row r="17" spans="1:33" x14ac:dyDescent="0.15">
      <c r="A17" s="22"/>
      <c r="B17" s="26">
        <v>11</v>
      </c>
      <c r="C17" s="56"/>
      <c r="D17" s="56"/>
      <c r="E17" s="56"/>
      <c r="F17" s="56"/>
      <c r="G17" s="57"/>
      <c r="H17" s="58"/>
      <c r="I17" s="57"/>
      <c r="J17" s="57"/>
      <c r="K17" s="57"/>
      <c r="L17" s="57"/>
      <c r="M17" s="57"/>
      <c r="N17" s="57"/>
      <c r="O17" s="57"/>
      <c r="P17" s="22"/>
      <c r="AF17">
        <v>12</v>
      </c>
      <c r="AG17">
        <v>25</v>
      </c>
    </row>
    <row r="18" spans="1:33" x14ac:dyDescent="0.15">
      <c r="A18" s="22"/>
      <c r="B18" s="26">
        <v>12</v>
      </c>
      <c r="C18" s="56"/>
      <c r="D18" s="56"/>
      <c r="E18" s="56"/>
      <c r="F18" s="56"/>
      <c r="G18" s="57"/>
      <c r="H18" s="58"/>
      <c r="I18" s="57"/>
      <c r="J18" s="57"/>
      <c r="K18" s="57"/>
      <c r="L18" s="57"/>
      <c r="M18" s="57"/>
      <c r="N18" s="57"/>
      <c r="O18" s="57"/>
      <c r="P18" s="22"/>
      <c r="AF18">
        <v>13</v>
      </c>
      <c r="AG18">
        <v>26</v>
      </c>
    </row>
    <row r="19" spans="1:33" x14ac:dyDescent="0.15">
      <c r="A19" s="22"/>
      <c r="B19" s="26">
        <v>13</v>
      </c>
      <c r="C19" s="56"/>
      <c r="D19" s="56"/>
      <c r="E19" s="56"/>
      <c r="F19" s="56"/>
      <c r="G19" s="57"/>
      <c r="H19" s="58"/>
      <c r="I19" s="57"/>
      <c r="J19" s="57"/>
      <c r="K19" s="57"/>
      <c r="L19" s="57"/>
      <c r="M19" s="57"/>
      <c r="N19" s="57"/>
      <c r="O19" s="57"/>
      <c r="P19" s="22"/>
      <c r="AF19">
        <v>14</v>
      </c>
      <c r="AG19">
        <v>27</v>
      </c>
    </row>
    <row r="20" spans="1:33" x14ac:dyDescent="0.15">
      <c r="A20" s="22"/>
      <c r="B20" s="26">
        <v>14</v>
      </c>
      <c r="C20" s="56"/>
      <c r="D20" s="56"/>
      <c r="E20" s="56"/>
      <c r="F20" s="56"/>
      <c r="G20" s="57"/>
      <c r="H20" s="58"/>
      <c r="I20" s="57"/>
      <c r="J20" s="57"/>
      <c r="K20" s="57"/>
      <c r="L20" s="57"/>
      <c r="M20" s="57"/>
      <c r="N20" s="57"/>
      <c r="O20" s="57"/>
      <c r="P20" s="22"/>
      <c r="AF20">
        <v>15</v>
      </c>
      <c r="AG20">
        <v>31</v>
      </c>
    </row>
    <row r="21" spans="1:33" x14ac:dyDescent="0.15">
      <c r="A21" s="22"/>
      <c r="B21" s="26">
        <v>15</v>
      </c>
      <c r="C21" s="56"/>
      <c r="D21" s="56"/>
      <c r="E21" s="56"/>
      <c r="F21" s="56"/>
      <c r="G21" s="57"/>
      <c r="H21" s="58"/>
      <c r="I21" s="57"/>
      <c r="J21" s="57"/>
      <c r="K21" s="57"/>
      <c r="L21" s="57"/>
      <c r="M21" s="57"/>
      <c r="N21" s="57"/>
      <c r="O21" s="57"/>
      <c r="P21" s="22"/>
      <c r="AG21">
        <v>32</v>
      </c>
    </row>
    <row r="22" spans="1:33" x14ac:dyDescent="0.15">
      <c r="A22" s="22"/>
      <c r="B22" s="26">
        <v>16</v>
      </c>
      <c r="C22" s="56"/>
      <c r="D22" s="56"/>
      <c r="E22" s="56"/>
      <c r="F22" s="56"/>
      <c r="G22" s="57"/>
      <c r="H22" s="58"/>
      <c r="I22" s="57"/>
      <c r="J22" s="57"/>
      <c r="K22" s="57"/>
      <c r="L22" s="57"/>
      <c r="M22" s="57"/>
      <c r="N22" s="57"/>
      <c r="O22" s="57"/>
      <c r="P22" s="22"/>
      <c r="AG22">
        <v>33</v>
      </c>
    </row>
    <row r="23" spans="1:33" x14ac:dyDescent="0.15">
      <c r="A23" s="22"/>
      <c r="B23" s="26">
        <v>17</v>
      </c>
      <c r="C23" s="56"/>
      <c r="D23" s="56"/>
      <c r="E23" s="56"/>
      <c r="F23" s="56"/>
      <c r="G23" s="57"/>
      <c r="H23" s="58"/>
      <c r="I23" s="57"/>
      <c r="J23" s="57"/>
      <c r="K23" s="57"/>
      <c r="L23" s="57"/>
      <c r="M23" s="57"/>
      <c r="N23" s="57"/>
      <c r="O23" s="57"/>
      <c r="P23" s="22"/>
      <c r="AG23">
        <v>34</v>
      </c>
    </row>
    <row r="24" spans="1:33" x14ac:dyDescent="0.15">
      <c r="A24" s="22"/>
      <c r="B24" s="26">
        <v>18</v>
      </c>
      <c r="C24" s="56"/>
      <c r="D24" s="56"/>
      <c r="E24" s="56"/>
      <c r="F24" s="56"/>
      <c r="G24" s="57"/>
      <c r="H24" s="58"/>
      <c r="I24" s="57"/>
      <c r="J24" s="57"/>
      <c r="K24" s="57"/>
      <c r="L24" s="57"/>
      <c r="M24" s="57"/>
      <c r="N24" s="57"/>
      <c r="O24" s="57"/>
      <c r="P24" s="22"/>
      <c r="AG24">
        <v>35</v>
      </c>
    </row>
    <row r="25" spans="1:33" x14ac:dyDescent="0.15">
      <c r="A25" s="22"/>
      <c r="B25" s="26">
        <v>19</v>
      </c>
      <c r="C25" s="56"/>
      <c r="D25" s="56"/>
      <c r="E25" s="56"/>
      <c r="F25" s="56"/>
      <c r="G25" s="57"/>
      <c r="H25" s="58"/>
      <c r="I25" s="57"/>
      <c r="J25" s="57"/>
      <c r="K25" s="57"/>
      <c r="L25" s="57"/>
      <c r="M25" s="57"/>
      <c r="N25" s="57"/>
      <c r="O25" s="57"/>
      <c r="P25" s="22"/>
      <c r="AG25">
        <v>36</v>
      </c>
    </row>
    <row r="26" spans="1:33" x14ac:dyDescent="0.15">
      <c r="A26" s="22"/>
      <c r="B26" s="26">
        <v>20</v>
      </c>
      <c r="C26" s="56"/>
      <c r="D26" s="56"/>
      <c r="E26" s="56"/>
      <c r="F26" s="56"/>
      <c r="G26" s="57"/>
      <c r="H26" s="58"/>
      <c r="I26" s="57"/>
      <c r="J26" s="57"/>
      <c r="K26" s="57"/>
      <c r="L26" s="57"/>
      <c r="M26" s="57"/>
      <c r="N26" s="57"/>
      <c r="O26" s="57"/>
      <c r="P26" s="22"/>
      <c r="AG26">
        <v>37</v>
      </c>
    </row>
    <row r="27" spans="1:33" x14ac:dyDescent="0.15">
      <c r="A27" s="22"/>
      <c r="B27" s="26">
        <v>21</v>
      </c>
      <c r="C27" s="56"/>
      <c r="D27" s="56"/>
      <c r="E27" s="56"/>
      <c r="F27" s="56"/>
      <c r="G27" s="57"/>
      <c r="H27" s="58"/>
      <c r="I27" s="57"/>
      <c r="J27" s="57"/>
      <c r="K27" s="57"/>
      <c r="L27" s="57"/>
      <c r="M27" s="57"/>
      <c r="N27" s="57"/>
      <c r="O27" s="57"/>
      <c r="P27" s="22"/>
    </row>
    <row r="28" spans="1:33" x14ac:dyDescent="0.15">
      <c r="A28" s="22"/>
      <c r="B28" s="26">
        <v>22</v>
      </c>
      <c r="C28" s="56"/>
      <c r="D28" s="56"/>
      <c r="E28" s="56"/>
      <c r="F28" s="56"/>
      <c r="G28" s="57"/>
      <c r="H28" s="58"/>
      <c r="I28" s="57"/>
      <c r="J28" s="57"/>
      <c r="K28" s="57"/>
      <c r="L28" s="57"/>
      <c r="M28" s="57"/>
      <c r="N28" s="57"/>
      <c r="O28" s="57"/>
      <c r="P28" s="22"/>
    </row>
    <row r="29" spans="1:33" x14ac:dyDescent="0.15">
      <c r="A29" s="22"/>
      <c r="B29" s="26">
        <v>23</v>
      </c>
      <c r="C29" s="56"/>
      <c r="D29" s="56"/>
      <c r="E29" s="56"/>
      <c r="F29" s="56"/>
      <c r="G29" s="57"/>
      <c r="H29" s="58"/>
      <c r="I29" s="57"/>
      <c r="J29" s="57"/>
      <c r="K29" s="57"/>
      <c r="L29" s="57"/>
      <c r="M29" s="57"/>
      <c r="N29" s="57"/>
      <c r="O29" s="57"/>
      <c r="P29" s="22"/>
    </row>
    <row r="30" spans="1:33" x14ac:dyDescent="0.15">
      <c r="A30" s="22"/>
      <c r="B30" s="26">
        <v>24</v>
      </c>
      <c r="C30" s="56"/>
      <c r="D30" s="56"/>
      <c r="E30" s="56"/>
      <c r="F30" s="56"/>
      <c r="G30" s="57"/>
      <c r="H30" s="58"/>
      <c r="I30" s="57"/>
      <c r="J30" s="57"/>
      <c r="K30" s="57"/>
      <c r="L30" s="57"/>
      <c r="M30" s="57"/>
      <c r="N30" s="57"/>
      <c r="O30" s="57"/>
      <c r="P30" s="22"/>
    </row>
    <row r="31" spans="1:33" x14ac:dyDescent="0.15">
      <c r="A31" s="22"/>
      <c r="B31" s="26">
        <v>25</v>
      </c>
      <c r="C31" s="56"/>
      <c r="D31" s="56"/>
      <c r="E31" s="56"/>
      <c r="F31" s="56"/>
      <c r="G31" s="57"/>
      <c r="H31" s="58"/>
      <c r="I31" s="57"/>
      <c r="J31" s="57"/>
      <c r="K31" s="57"/>
      <c r="L31" s="57"/>
      <c r="M31" s="57"/>
      <c r="N31" s="57"/>
      <c r="O31" s="57"/>
      <c r="P31" s="22"/>
    </row>
    <row r="32" spans="1:33" x14ac:dyDescent="0.15">
      <c r="A32" s="22"/>
      <c r="B32" s="26">
        <v>26</v>
      </c>
      <c r="C32" s="56"/>
      <c r="D32" s="56"/>
      <c r="E32" s="56"/>
      <c r="F32" s="56"/>
      <c r="G32" s="57"/>
      <c r="H32" s="58"/>
      <c r="I32" s="57"/>
      <c r="J32" s="57"/>
      <c r="K32" s="57"/>
      <c r="L32" s="57"/>
      <c r="M32" s="57"/>
      <c r="N32" s="57"/>
      <c r="O32" s="57"/>
      <c r="P32" s="22"/>
    </row>
    <row r="33" spans="1:16" x14ac:dyDescent="0.15">
      <c r="A33" s="22"/>
      <c r="B33" s="26">
        <v>27</v>
      </c>
      <c r="C33" s="56"/>
      <c r="D33" s="56"/>
      <c r="E33" s="56"/>
      <c r="F33" s="56"/>
      <c r="G33" s="57"/>
      <c r="H33" s="58"/>
      <c r="I33" s="57"/>
      <c r="J33" s="57"/>
      <c r="K33" s="57"/>
      <c r="L33" s="57"/>
      <c r="M33" s="57"/>
      <c r="N33" s="57"/>
      <c r="O33" s="57"/>
      <c r="P33" s="22"/>
    </row>
    <row r="34" spans="1:16" x14ac:dyDescent="0.15">
      <c r="A34" s="22"/>
      <c r="B34" s="26">
        <v>28</v>
      </c>
      <c r="C34" s="56"/>
      <c r="D34" s="56"/>
      <c r="E34" s="56"/>
      <c r="F34" s="56"/>
      <c r="G34" s="57"/>
      <c r="H34" s="58"/>
      <c r="I34" s="57"/>
      <c r="J34" s="57"/>
      <c r="K34" s="57"/>
      <c r="L34" s="57"/>
      <c r="M34" s="57"/>
      <c r="N34" s="57"/>
      <c r="O34" s="57"/>
      <c r="P34" s="22"/>
    </row>
    <row r="35" spans="1:16" x14ac:dyDescent="0.15">
      <c r="A35" s="22"/>
      <c r="B35" s="26">
        <v>29</v>
      </c>
      <c r="C35" s="56"/>
      <c r="D35" s="56"/>
      <c r="E35" s="56"/>
      <c r="F35" s="56"/>
      <c r="G35" s="57"/>
      <c r="H35" s="58"/>
      <c r="I35" s="57"/>
      <c r="J35" s="57"/>
      <c r="K35" s="57"/>
      <c r="L35" s="57"/>
      <c r="M35" s="57"/>
      <c r="N35" s="57"/>
      <c r="O35" s="57"/>
      <c r="P35" s="22"/>
    </row>
    <row r="36" spans="1:16" x14ac:dyDescent="0.15">
      <c r="A36" s="22"/>
      <c r="B36" s="26">
        <v>30</v>
      </c>
      <c r="C36" s="56"/>
      <c r="D36" s="56"/>
      <c r="E36" s="56"/>
      <c r="F36" s="56"/>
      <c r="G36" s="57"/>
      <c r="H36" s="58"/>
      <c r="I36" s="57"/>
      <c r="J36" s="57"/>
      <c r="K36" s="57"/>
      <c r="L36" s="57"/>
      <c r="M36" s="57"/>
      <c r="N36" s="57"/>
      <c r="O36" s="57"/>
      <c r="P36" s="22"/>
    </row>
    <row r="37" spans="1:16" x14ac:dyDescent="0.15">
      <c r="A37" s="22"/>
      <c r="B37" s="26">
        <v>31</v>
      </c>
      <c r="C37" s="56"/>
      <c r="D37" s="56"/>
      <c r="E37" s="56"/>
      <c r="F37" s="56"/>
      <c r="G37" s="57"/>
      <c r="H37" s="58"/>
      <c r="I37" s="57"/>
      <c r="J37" s="57"/>
      <c r="K37" s="57"/>
      <c r="L37" s="57"/>
      <c r="M37" s="57"/>
      <c r="N37" s="57"/>
      <c r="O37" s="57"/>
      <c r="P37" s="22"/>
    </row>
    <row r="38" spans="1:16" x14ac:dyDescent="0.15">
      <c r="A38" s="22"/>
      <c r="B38" s="26">
        <v>32</v>
      </c>
      <c r="C38" s="56"/>
      <c r="D38" s="56"/>
      <c r="E38" s="56"/>
      <c r="F38" s="56"/>
      <c r="G38" s="57"/>
      <c r="H38" s="58"/>
      <c r="I38" s="57"/>
      <c r="J38" s="57"/>
      <c r="K38" s="57"/>
      <c r="L38" s="57"/>
      <c r="M38" s="57"/>
      <c r="N38" s="57"/>
      <c r="O38" s="57"/>
      <c r="P38" s="22"/>
    </row>
    <row r="39" spans="1:16" x14ac:dyDescent="0.15">
      <c r="A39" s="22"/>
      <c r="B39" s="26">
        <v>33</v>
      </c>
      <c r="C39" s="56"/>
      <c r="D39" s="56"/>
      <c r="E39" s="56"/>
      <c r="F39" s="56"/>
      <c r="G39" s="57"/>
      <c r="H39" s="58"/>
      <c r="I39" s="57"/>
      <c r="J39" s="57"/>
      <c r="K39" s="57"/>
      <c r="L39" s="57"/>
      <c r="M39" s="57"/>
      <c r="N39" s="57"/>
      <c r="O39" s="57"/>
      <c r="P39" s="22"/>
    </row>
    <row r="40" spans="1:16" x14ac:dyDescent="0.15">
      <c r="A40" s="22"/>
      <c r="B40" s="26">
        <v>34</v>
      </c>
      <c r="C40" s="56"/>
      <c r="D40" s="56"/>
      <c r="E40" s="56"/>
      <c r="F40" s="56"/>
      <c r="G40" s="57"/>
      <c r="H40" s="58"/>
      <c r="I40" s="57"/>
      <c r="J40" s="57"/>
      <c r="K40" s="57"/>
      <c r="L40" s="57"/>
      <c r="M40" s="57"/>
      <c r="N40" s="57"/>
      <c r="O40" s="57"/>
      <c r="P40" s="22"/>
    </row>
    <row r="41" spans="1:16" x14ac:dyDescent="0.15">
      <c r="A41" s="22"/>
      <c r="B41" s="26">
        <v>35</v>
      </c>
      <c r="C41" s="56"/>
      <c r="D41" s="56"/>
      <c r="E41" s="56"/>
      <c r="F41" s="56"/>
      <c r="G41" s="57"/>
      <c r="H41" s="58"/>
      <c r="I41" s="57"/>
      <c r="J41" s="57"/>
      <c r="K41" s="57"/>
      <c r="L41" s="57"/>
      <c r="M41" s="57"/>
      <c r="N41" s="57"/>
      <c r="O41" s="57"/>
      <c r="P41" s="22"/>
    </row>
    <row r="42" spans="1:16" x14ac:dyDescent="0.15">
      <c r="A42" s="22"/>
      <c r="B42" s="26">
        <v>36</v>
      </c>
      <c r="C42" s="56"/>
      <c r="D42" s="56"/>
      <c r="E42" s="56"/>
      <c r="F42" s="56"/>
      <c r="G42" s="57"/>
      <c r="H42" s="58"/>
      <c r="I42" s="57"/>
      <c r="J42" s="57"/>
      <c r="K42" s="57"/>
      <c r="L42" s="57"/>
      <c r="M42" s="57"/>
      <c r="N42" s="57"/>
      <c r="O42" s="57"/>
      <c r="P42" s="22"/>
    </row>
    <row r="43" spans="1:16" x14ac:dyDescent="0.15">
      <c r="A43" s="22"/>
      <c r="B43" s="26">
        <v>37</v>
      </c>
      <c r="C43" s="56"/>
      <c r="D43" s="56"/>
      <c r="E43" s="56"/>
      <c r="F43" s="56"/>
      <c r="G43" s="57"/>
      <c r="H43" s="58"/>
      <c r="I43" s="57"/>
      <c r="J43" s="57"/>
      <c r="K43" s="57"/>
      <c r="L43" s="57"/>
      <c r="M43" s="57"/>
      <c r="N43" s="57"/>
      <c r="O43" s="57"/>
      <c r="P43" s="22"/>
    </row>
    <row r="44" spans="1:16" x14ac:dyDescent="0.15">
      <c r="A44" s="22"/>
      <c r="B44" s="26">
        <v>38</v>
      </c>
      <c r="C44" s="56"/>
      <c r="D44" s="56"/>
      <c r="E44" s="56"/>
      <c r="F44" s="56"/>
      <c r="G44" s="57"/>
      <c r="H44" s="58"/>
      <c r="I44" s="57"/>
      <c r="J44" s="57"/>
      <c r="K44" s="57"/>
      <c r="L44" s="57"/>
      <c r="M44" s="57"/>
      <c r="N44" s="57"/>
      <c r="O44" s="57"/>
      <c r="P44" s="22"/>
    </row>
    <row r="45" spans="1:16" x14ac:dyDescent="0.15">
      <c r="A45" s="22"/>
      <c r="B45" s="26">
        <v>39</v>
      </c>
      <c r="C45" s="56"/>
      <c r="D45" s="56"/>
      <c r="E45" s="56"/>
      <c r="F45" s="56"/>
      <c r="G45" s="57"/>
      <c r="H45" s="58"/>
      <c r="I45" s="57"/>
      <c r="J45" s="57"/>
      <c r="K45" s="57"/>
      <c r="L45" s="57"/>
      <c r="M45" s="57"/>
      <c r="N45" s="57"/>
      <c r="O45" s="57"/>
      <c r="P45" s="22"/>
    </row>
    <row r="46" spans="1:16" x14ac:dyDescent="0.15">
      <c r="A46" s="22"/>
      <c r="B46" s="26">
        <v>40</v>
      </c>
      <c r="C46" s="56"/>
      <c r="D46" s="56"/>
      <c r="E46" s="56"/>
      <c r="F46" s="56"/>
      <c r="G46" s="57"/>
      <c r="H46" s="58"/>
      <c r="I46" s="57"/>
      <c r="J46" s="57"/>
      <c r="K46" s="57"/>
      <c r="L46" s="57"/>
      <c r="M46" s="57"/>
      <c r="N46" s="57"/>
      <c r="O46" s="57"/>
      <c r="P46" s="22"/>
    </row>
    <row r="47" spans="1:16" x14ac:dyDescent="0.15">
      <c r="A47" s="22"/>
      <c r="B47" s="26">
        <v>41</v>
      </c>
      <c r="C47" s="56"/>
      <c r="D47" s="56"/>
      <c r="E47" s="56"/>
      <c r="F47" s="56"/>
      <c r="G47" s="57"/>
      <c r="H47" s="58"/>
      <c r="I47" s="57"/>
      <c r="J47" s="57"/>
      <c r="K47" s="57"/>
      <c r="L47" s="57"/>
      <c r="M47" s="57"/>
      <c r="N47" s="57"/>
      <c r="O47" s="57"/>
      <c r="P47" s="22"/>
    </row>
    <row r="48" spans="1:16" x14ac:dyDescent="0.15">
      <c r="A48" s="22"/>
      <c r="B48" s="26">
        <v>42</v>
      </c>
      <c r="C48" s="56"/>
      <c r="D48" s="56"/>
      <c r="E48" s="56"/>
      <c r="F48" s="56"/>
      <c r="G48" s="57"/>
      <c r="H48" s="58"/>
      <c r="I48" s="57"/>
      <c r="J48" s="57"/>
      <c r="K48" s="57"/>
      <c r="L48" s="57"/>
      <c r="M48" s="57"/>
      <c r="N48" s="57"/>
      <c r="O48" s="57"/>
      <c r="P48" s="22"/>
    </row>
    <row r="49" spans="1:16" x14ac:dyDescent="0.15">
      <c r="A49" s="22"/>
      <c r="B49" s="26">
        <v>43</v>
      </c>
      <c r="C49" s="56"/>
      <c r="D49" s="56"/>
      <c r="E49" s="56"/>
      <c r="F49" s="56"/>
      <c r="G49" s="57"/>
      <c r="H49" s="58"/>
      <c r="I49" s="57"/>
      <c r="J49" s="57"/>
      <c r="K49" s="57"/>
      <c r="L49" s="57"/>
      <c r="M49" s="57"/>
      <c r="N49" s="57"/>
      <c r="O49" s="57"/>
      <c r="P49" s="22"/>
    </row>
    <row r="50" spans="1:16" x14ac:dyDescent="0.15">
      <c r="A50" s="22"/>
      <c r="B50" s="26">
        <v>44</v>
      </c>
      <c r="C50" s="56"/>
      <c r="D50" s="56"/>
      <c r="E50" s="56"/>
      <c r="F50" s="56"/>
      <c r="G50" s="57"/>
      <c r="H50" s="58"/>
      <c r="I50" s="57"/>
      <c r="J50" s="57"/>
      <c r="K50" s="57"/>
      <c r="L50" s="57"/>
      <c r="M50" s="57"/>
      <c r="N50" s="57"/>
      <c r="O50" s="57"/>
      <c r="P50" s="22"/>
    </row>
    <row r="51" spans="1:16" x14ac:dyDescent="0.15">
      <c r="A51" s="22"/>
      <c r="B51" s="26">
        <v>45</v>
      </c>
      <c r="C51" s="56"/>
      <c r="D51" s="56"/>
      <c r="E51" s="56"/>
      <c r="F51" s="56"/>
      <c r="G51" s="57"/>
      <c r="H51" s="58"/>
      <c r="I51" s="57"/>
      <c r="J51" s="57"/>
      <c r="K51" s="57"/>
      <c r="L51" s="57"/>
      <c r="M51" s="57"/>
      <c r="N51" s="57"/>
      <c r="O51" s="57"/>
      <c r="P51" s="22"/>
    </row>
    <row r="52" spans="1:16" x14ac:dyDescent="0.15">
      <c r="A52" s="22"/>
      <c r="B52" s="26">
        <v>46</v>
      </c>
      <c r="C52" s="56"/>
      <c r="D52" s="56"/>
      <c r="E52" s="56"/>
      <c r="F52" s="56"/>
      <c r="G52" s="57"/>
      <c r="H52" s="58"/>
      <c r="I52" s="57"/>
      <c r="J52" s="57"/>
      <c r="K52" s="57"/>
      <c r="L52" s="57"/>
      <c r="M52" s="57"/>
      <c r="N52" s="57"/>
      <c r="O52" s="57"/>
      <c r="P52" s="22"/>
    </row>
    <row r="53" spans="1:16" x14ac:dyDescent="0.15">
      <c r="A53" s="22"/>
      <c r="B53" s="26">
        <v>47</v>
      </c>
      <c r="C53" s="56"/>
      <c r="D53" s="56"/>
      <c r="E53" s="56"/>
      <c r="F53" s="56"/>
      <c r="G53" s="57"/>
      <c r="H53" s="58"/>
      <c r="I53" s="57"/>
      <c r="J53" s="57"/>
      <c r="K53" s="57"/>
      <c r="L53" s="57"/>
      <c r="M53" s="57"/>
      <c r="N53" s="57"/>
      <c r="O53" s="57"/>
      <c r="P53" s="22"/>
    </row>
    <row r="54" spans="1:16" x14ac:dyDescent="0.15">
      <c r="A54" s="22"/>
      <c r="B54" s="26">
        <v>48</v>
      </c>
      <c r="C54" s="56"/>
      <c r="D54" s="56"/>
      <c r="E54" s="56"/>
      <c r="F54" s="56"/>
      <c r="G54" s="57"/>
      <c r="H54" s="58"/>
      <c r="I54" s="57"/>
      <c r="J54" s="57"/>
      <c r="K54" s="57"/>
      <c r="L54" s="57"/>
      <c r="M54" s="57"/>
      <c r="N54" s="57"/>
      <c r="O54" s="57"/>
      <c r="P54" s="22"/>
    </row>
    <row r="55" spans="1:16" x14ac:dyDescent="0.15">
      <c r="A55" s="22"/>
      <c r="B55" s="26">
        <v>49</v>
      </c>
      <c r="C55" s="56"/>
      <c r="D55" s="56"/>
      <c r="E55" s="56"/>
      <c r="F55" s="56"/>
      <c r="G55" s="57"/>
      <c r="H55" s="58"/>
      <c r="I55" s="57"/>
      <c r="J55" s="57"/>
      <c r="K55" s="57"/>
      <c r="L55" s="57"/>
      <c r="M55" s="57"/>
      <c r="N55" s="57"/>
      <c r="O55" s="57"/>
      <c r="P55" s="22"/>
    </row>
    <row r="56" spans="1:16" x14ac:dyDescent="0.15">
      <c r="A56" s="22"/>
      <c r="B56" s="26">
        <v>50</v>
      </c>
      <c r="C56" s="56"/>
      <c r="D56" s="56"/>
      <c r="E56" s="56"/>
      <c r="F56" s="56"/>
      <c r="G56" s="57"/>
      <c r="H56" s="58"/>
      <c r="I56" s="57"/>
      <c r="J56" s="57"/>
      <c r="K56" s="57"/>
      <c r="L56" s="57"/>
      <c r="M56" s="57"/>
      <c r="N56" s="57"/>
      <c r="O56" s="57"/>
      <c r="P56" s="22"/>
    </row>
    <row r="57" spans="1:16" x14ac:dyDescent="0.15">
      <c r="A57" s="22"/>
      <c r="B57" s="26">
        <v>51</v>
      </c>
      <c r="C57" s="56"/>
      <c r="D57" s="56"/>
      <c r="E57" s="56"/>
      <c r="F57" s="56"/>
      <c r="G57" s="57"/>
      <c r="H57" s="58"/>
      <c r="I57" s="57"/>
      <c r="J57" s="57"/>
      <c r="K57" s="57"/>
      <c r="L57" s="57"/>
      <c r="M57" s="57"/>
      <c r="N57" s="57"/>
      <c r="O57" s="57"/>
      <c r="P57" s="22"/>
    </row>
    <row r="58" spans="1:16" x14ac:dyDescent="0.15">
      <c r="A58" s="22"/>
      <c r="B58" s="26">
        <v>52</v>
      </c>
      <c r="C58" s="56"/>
      <c r="D58" s="56"/>
      <c r="E58" s="56"/>
      <c r="F58" s="56"/>
      <c r="G58" s="57"/>
      <c r="H58" s="58"/>
      <c r="I58" s="57"/>
      <c r="J58" s="57"/>
      <c r="K58" s="57"/>
      <c r="L58" s="57"/>
      <c r="M58" s="57"/>
      <c r="N58" s="57"/>
      <c r="O58" s="57"/>
      <c r="P58" s="22"/>
    </row>
    <row r="59" spans="1:16" x14ac:dyDescent="0.15">
      <c r="A59" s="22"/>
      <c r="B59" s="26">
        <v>53</v>
      </c>
      <c r="C59" s="56"/>
      <c r="D59" s="56"/>
      <c r="E59" s="56"/>
      <c r="F59" s="56"/>
      <c r="G59" s="57"/>
      <c r="H59" s="58"/>
      <c r="I59" s="57"/>
      <c r="J59" s="57"/>
      <c r="K59" s="57"/>
      <c r="L59" s="57"/>
      <c r="M59" s="57"/>
      <c r="N59" s="57"/>
      <c r="O59" s="57"/>
      <c r="P59" s="22"/>
    </row>
    <row r="60" spans="1:16" x14ac:dyDescent="0.15">
      <c r="A60" s="22"/>
      <c r="B60" s="26">
        <v>54</v>
      </c>
      <c r="C60" s="56"/>
      <c r="D60" s="56"/>
      <c r="E60" s="56"/>
      <c r="F60" s="56"/>
      <c r="G60" s="57"/>
      <c r="H60" s="58"/>
      <c r="I60" s="57"/>
      <c r="J60" s="57"/>
      <c r="K60" s="57"/>
      <c r="L60" s="57"/>
      <c r="M60" s="57"/>
      <c r="N60" s="57"/>
      <c r="O60" s="57"/>
      <c r="P60" s="22"/>
    </row>
    <row r="61" spans="1:16" x14ac:dyDescent="0.15">
      <c r="A61" s="22"/>
      <c r="B61" s="26">
        <v>55</v>
      </c>
      <c r="C61" s="56"/>
      <c r="D61" s="56"/>
      <c r="E61" s="56"/>
      <c r="F61" s="56"/>
      <c r="G61" s="57"/>
      <c r="H61" s="58"/>
      <c r="I61" s="57"/>
      <c r="J61" s="57"/>
      <c r="K61" s="57"/>
      <c r="L61" s="57"/>
      <c r="M61" s="57"/>
      <c r="N61" s="57"/>
      <c r="O61" s="57"/>
      <c r="P61" s="22"/>
    </row>
    <row r="62" spans="1:16" x14ac:dyDescent="0.15">
      <c r="A62" s="22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15">
      <c r="A63" s="22"/>
      <c r="B63" s="23"/>
      <c r="C63" s="22" t="s">
        <v>127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15">
      <c r="A64" s="22"/>
      <c r="B64" s="27"/>
      <c r="C64" s="27" t="s">
        <v>118</v>
      </c>
      <c r="D64" s="27" t="s">
        <v>16</v>
      </c>
      <c r="E64" s="27" t="s">
        <v>162</v>
      </c>
      <c r="F64" s="27" t="s">
        <v>48</v>
      </c>
      <c r="G64" s="27" t="s">
        <v>18</v>
      </c>
      <c r="H64" s="27" t="s">
        <v>114</v>
      </c>
      <c r="I64" s="28" t="s">
        <v>8</v>
      </c>
      <c r="J64" s="28" t="s">
        <v>11</v>
      </c>
      <c r="K64" s="28" t="s">
        <v>10</v>
      </c>
      <c r="L64" s="28" t="s">
        <v>14</v>
      </c>
      <c r="M64" s="28" t="s">
        <v>9</v>
      </c>
      <c r="N64" s="28" t="s">
        <v>13</v>
      </c>
      <c r="O64" s="28" t="s">
        <v>116</v>
      </c>
      <c r="P64" s="22"/>
    </row>
    <row r="65" spans="1:16" x14ac:dyDescent="0.15">
      <c r="A65" s="22"/>
      <c r="B65" s="27" t="s">
        <v>125</v>
      </c>
      <c r="C65" s="29" t="s">
        <v>155</v>
      </c>
      <c r="D65" s="29" t="s">
        <v>156</v>
      </c>
      <c r="E65" s="29" t="s">
        <v>157</v>
      </c>
      <c r="F65" s="29" t="s">
        <v>158</v>
      </c>
      <c r="G65" s="30">
        <v>2</v>
      </c>
      <c r="H65" s="31" t="s">
        <v>128</v>
      </c>
      <c r="I65" s="30"/>
      <c r="J65" s="30"/>
      <c r="K65" s="30">
        <v>5</v>
      </c>
      <c r="L65" s="30">
        <v>3</v>
      </c>
      <c r="M65" s="30"/>
      <c r="N65" s="30"/>
      <c r="O65" s="30"/>
      <c r="P65" s="22"/>
    </row>
    <row r="66" spans="1:16" x14ac:dyDescent="0.15">
      <c r="A66" s="22"/>
      <c r="B66" s="27">
        <v>1</v>
      </c>
      <c r="C66" s="56"/>
      <c r="D66" s="56"/>
      <c r="E66" s="56"/>
      <c r="F66" s="56"/>
      <c r="G66" s="57"/>
      <c r="H66" s="58"/>
      <c r="I66" s="57"/>
      <c r="J66" s="57"/>
      <c r="K66" s="57"/>
      <c r="L66" s="57"/>
      <c r="M66" s="57"/>
      <c r="N66" s="57"/>
      <c r="O66" s="57"/>
      <c r="P66" s="22"/>
    </row>
    <row r="67" spans="1:16" x14ac:dyDescent="0.15">
      <c r="A67" s="22"/>
      <c r="B67" s="27">
        <v>2</v>
      </c>
      <c r="C67" s="56"/>
      <c r="D67" s="56"/>
      <c r="E67" s="56"/>
      <c r="F67" s="56"/>
      <c r="G67" s="57"/>
      <c r="H67" s="58"/>
      <c r="I67" s="57"/>
      <c r="J67" s="57"/>
      <c r="K67" s="57"/>
      <c r="L67" s="57"/>
      <c r="M67" s="57"/>
      <c r="N67" s="57"/>
      <c r="O67" s="57"/>
      <c r="P67" s="22"/>
    </row>
    <row r="68" spans="1:16" x14ac:dyDescent="0.15">
      <c r="A68" s="22"/>
      <c r="B68" s="27">
        <v>3</v>
      </c>
      <c r="C68" s="56"/>
      <c r="D68" s="56"/>
      <c r="E68" s="56"/>
      <c r="F68" s="56"/>
      <c r="G68" s="57"/>
      <c r="H68" s="58"/>
      <c r="I68" s="57"/>
      <c r="J68" s="57"/>
      <c r="K68" s="57"/>
      <c r="L68" s="57"/>
      <c r="M68" s="57"/>
      <c r="N68" s="57"/>
      <c r="O68" s="57"/>
      <c r="P68" s="22"/>
    </row>
    <row r="69" spans="1:16" x14ac:dyDescent="0.15">
      <c r="A69" s="22"/>
      <c r="B69" s="27">
        <v>4</v>
      </c>
      <c r="C69" s="56"/>
      <c r="D69" s="56"/>
      <c r="E69" s="56"/>
      <c r="F69" s="56"/>
      <c r="G69" s="57"/>
      <c r="H69" s="58"/>
      <c r="I69" s="57"/>
      <c r="J69" s="57"/>
      <c r="K69" s="57"/>
      <c r="L69" s="57"/>
      <c r="M69" s="57"/>
      <c r="N69" s="57"/>
      <c r="O69" s="57"/>
      <c r="P69" s="22"/>
    </row>
    <row r="70" spans="1:16" x14ac:dyDescent="0.15">
      <c r="A70" s="22"/>
      <c r="B70" s="27">
        <v>5</v>
      </c>
      <c r="C70" s="56"/>
      <c r="D70" s="56"/>
      <c r="E70" s="56"/>
      <c r="F70" s="56"/>
      <c r="G70" s="57"/>
      <c r="H70" s="58"/>
      <c r="I70" s="57"/>
      <c r="J70" s="57"/>
      <c r="K70" s="57"/>
      <c r="L70" s="57"/>
      <c r="M70" s="57"/>
      <c r="N70" s="57"/>
      <c r="O70" s="57"/>
      <c r="P70" s="22"/>
    </row>
    <row r="71" spans="1:16" x14ac:dyDescent="0.15">
      <c r="A71" s="22"/>
      <c r="B71" s="27">
        <v>6</v>
      </c>
      <c r="C71" s="56"/>
      <c r="D71" s="56"/>
      <c r="E71" s="56"/>
      <c r="F71" s="56"/>
      <c r="G71" s="57"/>
      <c r="H71" s="58"/>
      <c r="I71" s="57"/>
      <c r="J71" s="57"/>
      <c r="K71" s="57"/>
      <c r="L71" s="57"/>
      <c r="M71" s="57"/>
      <c r="N71" s="57"/>
      <c r="O71" s="57"/>
      <c r="P71" s="22"/>
    </row>
    <row r="72" spans="1:16" x14ac:dyDescent="0.15">
      <c r="A72" s="22"/>
      <c r="B72" s="27">
        <v>7</v>
      </c>
      <c r="C72" s="56"/>
      <c r="D72" s="56"/>
      <c r="E72" s="56"/>
      <c r="F72" s="56"/>
      <c r="G72" s="57"/>
      <c r="H72" s="58"/>
      <c r="I72" s="57"/>
      <c r="J72" s="57"/>
      <c r="K72" s="57"/>
      <c r="L72" s="57"/>
      <c r="M72" s="57"/>
      <c r="N72" s="57"/>
      <c r="O72" s="57"/>
      <c r="P72" s="22"/>
    </row>
    <row r="73" spans="1:16" x14ac:dyDescent="0.15">
      <c r="A73" s="22"/>
      <c r="B73" s="27">
        <v>8</v>
      </c>
      <c r="C73" s="56"/>
      <c r="D73" s="56"/>
      <c r="E73" s="56"/>
      <c r="F73" s="56"/>
      <c r="G73" s="57"/>
      <c r="H73" s="58"/>
      <c r="I73" s="57"/>
      <c r="J73" s="57"/>
      <c r="K73" s="57"/>
      <c r="L73" s="57"/>
      <c r="M73" s="57"/>
      <c r="N73" s="57"/>
      <c r="O73" s="57"/>
      <c r="P73" s="22"/>
    </row>
    <row r="74" spans="1:16" x14ac:dyDescent="0.15">
      <c r="A74" s="22"/>
      <c r="B74" s="27">
        <v>9</v>
      </c>
      <c r="C74" s="56"/>
      <c r="D74" s="56"/>
      <c r="E74" s="56"/>
      <c r="F74" s="56"/>
      <c r="G74" s="57"/>
      <c r="H74" s="58"/>
      <c r="I74" s="57"/>
      <c r="J74" s="57"/>
      <c r="K74" s="57"/>
      <c r="L74" s="57"/>
      <c r="M74" s="57"/>
      <c r="N74" s="57"/>
      <c r="O74" s="57"/>
      <c r="P74" s="22"/>
    </row>
    <row r="75" spans="1:16" x14ac:dyDescent="0.15">
      <c r="A75" s="22"/>
      <c r="B75" s="27">
        <v>10</v>
      </c>
      <c r="C75" s="56"/>
      <c r="D75" s="56"/>
      <c r="E75" s="56"/>
      <c r="F75" s="56"/>
      <c r="G75" s="57"/>
      <c r="H75" s="58"/>
      <c r="I75" s="57"/>
      <c r="J75" s="57"/>
      <c r="K75" s="57"/>
      <c r="L75" s="57"/>
      <c r="M75" s="57"/>
      <c r="N75" s="57"/>
      <c r="O75" s="57"/>
      <c r="P75" s="22"/>
    </row>
    <row r="76" spans="1:16" x14ac:dyDescent="0.15">
      <c r="A76" s="22"/>
      <c r="B76" s="27">
        <v>11</v>
      </c>
      <c r="C76" s="56"/>
      <c r="D76" s="56"/>
      <c r="E76" s="56"/>
      <c r="F76" s="56"/>
      <c r="G76" s="57"/>
      <c r="H76" s="58"/>
      <c r="I76" s="57"/>
      <c r="J76" s="57"/>
      <c r="K76" s="57"/>
      <c r="L76" s="57"/>
      <c r="M76" s="57"/>
      <c r="N76" s="57"/>
      <c r="O76" s="57"/>
      <c r="P76" s="22"/>
    </row>
    <row r="77" spans="1:16" x14ac:dyDescent="0.15">
      <c r="A77" s="22"/>
      <c r="B77" s="27">
        <v>12</v>
      </c>
      <c r="C77" s="56"/>
      <c r="D77" s="56"/>
      <c r="E77" s="56"/>
      <c r="F77" s="56"/>
      <c r="G77" s="57"/>
      <c r="H77" s="58"/>
      <c r="I77" s="57"/>
      <c r="J77" s="57"/>
      <c r="K77" s="57"/>
      <c r="L77" s="57"/>
      <c r="M77" s="57"/>
      <c r="N77" s="57"/>
      <c r="O77" s="57"/>
      <c r="P77" s="22"/>
    </row>
    <row r="78" spans="1:16" x14ac:dyDescent="0.15">
      <c r="A78" s="22"/>
      <c r="B78" s="27">
        <v>13</v>
      </c>
      <c r="C78" s="56"/>
      <c r="D78" s="56"/>
      <c r="E78" s="56"/>
      <c r="F78" s="56"/>
      <c r="G78" s="57"/>
      <c r="H78" s="58"/>
      <c r="I78" s="57"/>
      <c r="J78" s="57"/>
      <c r="K78" s="57"/>
      <c r="L78" s="57"/>
      <c r="M78" s="57"/>
      <c r="N78" s="57"/>
      <c r="O78" s="57"/>
      <c r="P78" s="22"/>
    </row>
    <row r="79" spans="1:16" x14ac:dyDescent="0.15">
      <c r="A79" s="22"/>
      <c r="B79" s="27">
        <v>14</v>
      </c>
      <c r="C79" s="56"/>
      <c r="D79" s="56"/>
      <c r="E79" s="56"/>
      <c r="F79" s="56"/>
      <c r="G79" s="57"/>
      <c r="H79" s="58"/>
      <c r="I79" s="57"/>
      <c r="J79" s="57"/>
      <c r="K79" s="57"/>
      <c r="L79" s="57"/>
      <c r="M79" s="57"/>
      <c r="N79" s="57"/>
      <c r="O79" s="57"/>
      <c r="P79" s="22"/>
    </row>
    <row r="80" spans="1:16" x14ac:dyDescent="0.15">
      <c r="A80" s="22"/>
      <c r="B80" s="27">
        <v>15</v>
      </c>
      <c r="C80" s="56"/>
      <c r="D80" s="56"/>
      <c r="E80" s="56"/>
      <c r="F80" s="56"/>
      <c r="G80" s="57"/>
      <c r="H80" s="58"/>
      <c r="I80" s="57"/>
      <c r="J80" s="57"/>
      <c r="K80" s="57"/>
      <c r="L80" s="57"/>
      <c r="M80" s="57"/>
      <c r="N80" s="57"/>
      <c r="O80" s="57"/>
      <c r="P80" s="22"/>
    </row>
    <row r="81" spans="1:16" x14ac:dyDescent="0.15">
      <c r="A81" s="22"/>
      <c r="B81" s="27">
        <v>16</v>
      </c>
      <c r="C81" s="56"/>
      <c r="D81" s="56"/>
      <c r="E81" s="56"/>
      <c r="F81" s="56"/>
      <c r="G81" s="57"/>
      <c r="H81" s="58"/>
      <c r="I81" s="57"/>
      <c r="J81" s="57"/>
      <c r="K81" s="57"/>
      <c r="L81" s="57"/>
      <c r="M81" s="57"/>
      <c r="N81" s="57"/>
      <c r="O81" s="57"/>
      <c r="P81" s="22"/>
    </row>
    <row r="82" spans="1:16" x14ac:dyDescent="0.15">
      <c r="A82" s="22"/>
      <c r="B82" s="27">
        <v>17</v>
      </c>
      <c r="C82" s="56"/>
      <c r="D82" s="56"/>
      <c r="E82" s="56"/>
      <c r="F82" s="56"/>
      <c r="G82" s="57"/>
      <c r="H82" s="58"/>
      <c r="I82" s="57"/>
      <c r="J82" s="57"/>
      <c r="K82" s="57"/>
      <c r="L82" s="57"/>
      <c r="M82" s="57"/>
      <c r="N82" s="57"/>
      <c r="O82" s="57"/>
      <c r="P82" s="22"/>
    </row>
    <row r="83" spans="1:16" x14ac:dyDescent="0.15">
      <c r="A83" s="22"/>
      <c r="B83" s="27">
        <v>18</v>
      </c>
      <c r="C83" s="56"/>
      <c r="D83" s="56"/>
      <c r="E83" s="56"/>
      <c r="F83" s="56"/>
      <c r="G83" s="57"/>
      <c r="H83" s="58"/>
      <c r="I83" s="57"/>
      <c r="J83" s="57"/>
      <c r="K83" s="57"/>
      <c r="L83" s="57"/>
      <c r="M83" s="57"/>
      <c r="N83" s="57"/>
      <c r="O83" s="57"/>
      <c r="P83" s="22"/>
    </row>
    <row r="84" spans="1:16" x14ac:dyDescent="0.15">
      <c r="A84" s="22"/>
      <c r="B84" s="27">
        <v>19</v>
      </c>
      <c r="C84" s="56"/>
      <c r="D84" s="56"/>
      <c r="E84" s="56"/>
      <c r="F84" s="56"/>
      <c r="G84" s="57"/>
      <c r="H84" s="58"/>
      <c r="I84" s="57"/>
      <c r="J84" s="57"/>
      <c r="K84" s="57"/>
      <c r="L84" s="57"/>
      <c r="M84" s="57"/>
      <c r="N84" s="57"/>
      <c r="O84" s="57"/>
      <c r="P84" s="22"/>
    </row>
    <row r="85" spans="1:16" x14ac:dyDescent="0.15">
      <c r="A85" s="22"/>
      <c r="B85" s="27">
        <v>20</v>
      </c>
      <c r="C85" s="56"/>
      <c r="D85" s="56"/>
      <c r="E85" s="56"/>
      <c r="F85" s="56"/>
      <c r="G85" s="57"/>
      <c r="H85" s="58"/>
      <c r="I85" s="57"/>
      <c r="J85" s="57"/>
      <c r="K85" s="57"/>
      <c r="L85" s="57"/>
      <c r="M85" s="57"/>
      <c r="N85" s="57"/>
      <c r="O85" s="57"/>
      <c r="P85" s="22"/>
    </row>
    <row r="86" spans="1:16" x14ac:dyDescent="0.15">
      <c r="A86" s="22"/>
      <c r="B86" s="27">
        <v>21</v>
      </c>
      <c r="C86" s="56"/>
      <c r="D86" s="56"/>
      <c r="E86" s="56"/>
      <c r="F86" s="56"/>
      <c r="G86" s="57"/>
      <c r="H86" s="58"/>
      <c r="I86" s="57"/>
      <c r="J86" s="57"/>
      <c r="K86" s="57"/>
      <c r="L86" s="57"/>
      <c r="M86" s="57"/>
      <c r="N86" s="57"/>
      <c r="O86" s="57"/>
      <c r="P86" s="22"/>
    </row>
    <row r="87" spans="1:16" x14ac:dyDescent="0.15">
      <c r="A87" s="22"/>
      <c r="B87" s="27">
        <v>22</v>
      </c>
      <c r="C87" s="56"/>
      <c r="D87" s="56"/>
      <c r="E87" s="56"/>
      <c r="F87" s="56"/>
      <c r="G87" s="57"/>
      <c r="H87" s="58"/>
      <c r="I87" s="57"/>
      <c r="J87" s="57"/>
      <c r="K87" s="57"/>
      <c r="L87" s="57"/>
      <c r="M87" s="57"/>
      <c r="N87" s="57"/>
      <c r="O87" s="57"/>
      <c r="P87" s="22"/>
    </row>
    <row r="88" spans="1:16" x14ac:dyDescent="0.15">
      <c r="A88" s="22"/>
      <c r="B88" s="27">
        <v>23</v>
      </c>
      <c r="C88" s="56"/>
      <c r="D88" s="56"/>
      <c r="E88" s="56"/>
      <c r="F88" s="56"/>
      <c r="G88" s="57"/>
      <c r="H88" s="58"/>
      <c r="I88" s="57"/>
      <c r="J88" s="57"/>
      <c r="K88" s="57"/>
      <c r="L88" s="57"/>
      <c r="M88" s="57"/>
      <c r="N88" s="57"/>
      <c r="O88" s="57"/>
      <c r="P88" s="22"/>
    </row>
    <row r="89" spans="1:16" x14ac:dyDescent="0.15">
      <c r="A89" s="22"/>
      <c r="B89" s="27">
        <v>24</v>
      </c>
      <c r="C89" s="56"/>
      <c r="D89" s="56"/>
      <c r="E89" s="56"/>
      <c r="F89" s="56"/>
      <c r="G89" s="57"/>
      <c r="H89" s="58"/>
      <c r="I89" s="57"/>
      <c r="J89" s="57"/>
      <c r="K89" s="57"/>
      <c r="L89" s="57"/>
      <c r="M89" s="57"/>
      <c r="N89" s="57"/>
      <c r="O89" s="57"/>
      <c r="P89" s="22"/>
    </row>
    <row r="90" spans="1:16" x14ac:dyDescent="0.15">
      <c r="A90" s="22"/>
      <c r="B90" s="27">
        <v>25</v>
      </c>
      <c r="C90" s="56"/>
      <c r="D90" s="56"/>
      <c r="E90" s="56"/>
      <c r="F90" s="56"/>
      <c r="G90" s="57"/>
      <c r="H90" s="58"/>
      <c r="I90" s="57"/>
      <c r="J90" s="57"/>
      <c r="K90" s="57"/>
      <c r="L90" s="57"/>
      <c r="M90" s="57"/>
      <c r="N90" s="57"/>
      <c r="O90" s="57"/>
      <c r="P90" s="22"/>
    </row>
    <row r="91" spans="1:16" x14ac:dyDescent="0.15">
      <c r="A91" s="22"/>
      <c r="B91" s="27">
        <v>26</v>
      </c>
      <c r="C91" s="56"/>
      <c r="D91" s="56"/>
      <c r="E91" s="56"/>
      <c r="F91" s="56"/>
      <c r="G91" s="57"/>
      <c r="H91" s="58"/>
      <c r="I91" s="57"/>
      <c r="J91" s="57"/>
      <c r="K91" s="57"/>
      <c r="L91" s="57"/>
      <c r="M91" s="57"/>
      <c r="N91" s="57"/>
      <c r="O91" s="57"/>
      <c r="P91" s="22"/>
    </row>
    <row r="92" spans="1:16" x14ac:dyDescent="0.15">
      <c r="A92" s="22"/>
      <c r="B92" s="27">
        <v>27</v>
      </c>
      <c r="C92" s="56"/>
      <c r="D92" s="56"/>
      <c r="E92" s="56"/>
      <c r="F92" s="56"/>
      <c r="G92" s="57"/>
      <c r="H92" s="58"/>
      <c r="I92" s="57"/>
      <c r="J92" s="57"/>
      <c r="K92" s="57"/>
      <c r="L92" s="57"/>
      <c r="M92" s="57"/>
      <c r="N92" s="57"/>
      <c r="O92" s="57"/>
      <c r="P92" s="22"/>
    </row>
    <row r="93" spans="1:16" x14ac:dyDescent="0.15">
      <c r="A93" s="22"/>
      <c r="B93" s="27">
        <v>28</v>
      </c>
      <c r="C93" s="56"/>
      <c r="D93" s="56"/>
      <c r="E93" s="56"/>
      <c r="F93" s="56"/>
      <c r="G93" s="57"/>
      <c r="H93" s="58"/>
      <c r="I93" s="57"/>
      <c r="J93" s="57"/>
      <c r="K93" s="57"/>
      <c r="L93" s="57"/>
      <c r="M93" s="57"/>
      <c r="N93" s="57"/>
      <c r="O93" s="57"/>
      <c r="P93" s="22"/>
    </row>
    <row r="94" spans="1:16" x14ac:dyDescent="0.15">
      <c r="A94" s="22"/>
      <c r="B94" s="27">
        <v>29</v>
      </c>
      <c r="C94" s="56"/>
      <c r="D94" s="56"/>
      <c r="E94" s="56"/>
      <c r="F94" s="56"/>
      <c r="G94" s="57"/>
      <c r="H94" s="58"/>
      <c r="I94" s="57"/>
      <c r="J94" s="57"/>
      <c r="K94" s="57"/>
      <c r="L94" s="57"/>
      <c r="M94" s="57"/>
      <c r="N94" s="57"/>
      <c r="O94" s="57"/>
      <c r="P94" s="22"/>
    </row>
    <row r="95" spans="1:16" x14ac:dyDescent="0.15">
      <c r="A95" s="22"/>
      <c r="B95" s="27">
        <v>30</v>
      </c>
      <c r="C95" s="56"/>
      <c r="D95" s="56"/>
      <c r="E95" s="56"/>
      <c r="F95" s="56"/>
      <c r="G95" s="57"/>
      <c r="H95" s="58"/>
      <c r="I95" s="57"/>
      <c r="J95" s="57"/>
      <c r="K95" s="57"/>
      <c r="L95" s="57"/>
      <c r="M95" s="57"/>
      <c r="N95" s="57"/>
      <c r="O95" s="57"/>
      <c r="P95" s="22"/>
    </row>
    <row r="96" spans="1:16" x14ac:dyDescent="0.15">
      <c r="A96" s="22"/>
      <c r="B96" s="27">
        <v>31</v>
      </c>
      <c r="C96" s="56"/>
      <c r="D96" s="56"/>
      <c r="E96" s="56"/>
      <c r="F96" s="56"/>
      <c r="G96" s="57"/>
      <c r="H96" s="58"/>
      <c r="I96" s="57"/>
      <c r="J96" s="57"/>
      <c r="K96" s="57"/>
      <c r="L96" s="57"/>
      <c r="M96" s="57"/>
      <c r="N96" s="57"/>
      <c r="O96" s="57"/>
      <c r="P96" s="22"/>
    </row>
    <row r="97" spans="1:16" x14ac:dyDescent="0.15">
      <c r="A97" s="22"/>
      <c r="B97" s="27">
        <v>32</v>
      </c>
      <c r="C97" s="56"/>
      <c r="D97" s="56"/>
      <c r="E97" s="56"/>
      <c r="F97" s="56"/>
      <c r="G97" s="57"/>
      <c r="H97" s="58"/>
      <c r="I97" s="57"/>
      <c r="J97" s="57"/>
      <c r="K97" s="57"/>
      <c r="L97" s="57"/>
      <c r="M97" s="57"/>
      <c r="N97" s="57"/>
      <c r="O97" s="57"/>
      <c r="P97" s="22"/>
    </row>
    <row r="98" spans="1:16" x14ac:dyDescent="0.15">
      <c r="A98" s="22"/>
      <c r="B98" s="27">
        <v>33</v>
      </c>
      <c r="C98" s="56"/>
      <c r="D98" s="56"/>
      <c r="E98" s="56"/>
      <c r="F98" s="56"/>
      <c r="G98" s="57"/>
      <c r="H98" s="58"/>
      <c r="I98" s="57"/>
      <c r="J98" s="57"/>
      <c r="K98" s="57"/>
      <c r="L98" s="57"/>
      <c r="M98" s="57"/>
      <c r="N98" s="57"/>
      <c r="O98" s="57"/>
      <c r="P98" s="22"/>
    </row>
    <row r="99" spans="1:16" x14ac:dyDescent="0.15">
      <c r="A99" s="22"/>
      <c r="B99" s="27">
        <v>34</v>
      </c>
      <c r="C99" s="56"/>
      <c r="D99" s="56"/>
      <c r="E99" s="56"/>
      <c r="F99" s="56"/>
      <c r="G99" s="57"/>
      <c r="H99" s="58"/>
      <c r="I99" s="57"/>
      <c r="J99" s="57"/>
      <c r="K99" s="57"/>
      <c r="L99" s="57"/>
      <c r="M99" s="57"/>
      <c r="N99" s="57"/>
      <c r="O99" s="57"/>
      <c r="P99" s="22"/>
    </row>
    <row r="100" spans="1:16" x14ac:dyDescent="0.15">
      <c r="A100" s="22"/>
      <c r="B100" s="27">
        <v>35</v>
      </c>
      <c r="C100" s="56"/>
      <c r="D100" s="56"/>
      <c r="E100" s="56"/>
      <c r="F100" s="56"/>
      <c r="G100" s="57"/>
      <c r="H100" s="58"/>
      <c r="I100" s="57"/>
      <c r="J100" s="57"/>
      <c r="K100" s="57"/>
      <c r="L100" s="57"/>
      <c r="M100" s="57"/>
      <c r="N100" s="57"/>
      <c r="O100" s="57"/>
      <c r="P100" s="22"/>
    </row>
    <row r="101" spans="1:16" x14ac:dyDescent="0.15">
      <c r="A101" s="22"/>
      <c r="B101" s="27">
        <v>36</v>
      </c>
      <c r="C101" s="56"/>
      <c r="D101" s="56"/>
      <c r="E101" s="56"/>
      <c r="F101" s="56"/>
      <c r="G101" s="57"/>
      <c r="H101" s="58"/>
      <c r="I101" s="57"/>
      <c r="J101" s="57"/>
      <c r="K101" s="57"/>
      <c r="L101" s="57"/>
      <c r="M101" s="57"/>
      <c r="N101" s="57"/>
      <c r="O101" s="57"/>
      <c r="P101" s="22"/>
    </row>
    <row r="102" spans="1:16" x14ac:dyDescent="0.15">
      <c r="A102" s="22"/>
      <c r="B102" s="27">
        <v>37</v>
      </c>
      <c r="C102" s="56"/>
      <c r="D102" s="56"/>
      <c r="E102" s="56"/>
      <c r="F102" s="56"/>
      <c r="G102" s="57"/>
      <c r="H102" s="58"/>
      <c r="I102" s="57"/>
      <c r="J102" s="57"/>
      <c r="K102" s="57"/>
      <c r="L102" s="57"/>
      <c r="M102" s="57"/>
      <c r="N102" s="57"/>
      <c r="O102" s="57"/>
      <c r="P102" s="22"/>
    </row>
    <row r="103" spans="1:16" x14ac:dyDescent="0.15">
      <c r="A103" s="22"/>
      <c r="B103" s="27">
        <v>38</v>
      </c>
      <c r="C103" s="56"/>
      <c r="D103" s="56"/>
      <c r="E103" s="56"/>
      <c r="F103" s="56"/>
      <c r="G103" s="57"/>
      <c r="H103" s="58"/>
      <c r="I103" s="57"/>
      <c r="J103" s="57"/>
      <c r="K103" s="57"/>
      <c r="L103" s="57"/>
      <c r="M103" s="57"/>
      <c r="N103" s="57"/>
      <c r="O103" s="57"/>
      <c r="P103" s="22"/>
    </row>
    <row r="104" spans="1:16" x14ac:dyDescent="0.15">
      <c r="A104" s="22"/>
      <c r="B104" s="27">
        <v>39</v>
      </c>
      <c r="C104" s="56"/>
      <c r="D104" s="56"/>
      <c r="E104" s="56"/>
      <c r="F104" s="56"/>
      <c r="G104" s="57"/>
      <c r="H104" s="58"/>
      <c r="I104" s="57"/>
      <c r="J104" s="57"/>
      <c r="K104" s="57"/>
      <c r="L104" s="57"/>
      <c r="M104" s="57"/>
      <c r="N104" s="57"/>
      <c r="O104" s="57"/>
      <c r="P104" s="22"/>
    </row>
    <row r="105" spans="1:16" x14ac:dyDescent="0.15">
      <c r="A105" s="22"/>
      <c r="B105" s="27">
        <v>40</v>
      </c>
      <c r="C105" s="56"/>
      <c r="D105" s="56"/>
      <c r="E105" s="56"/>
      <c r="F105" s="56"/>
      <c r="G105" s="57"/>
      <c r="H105" s="58"/>
      <c r="I105" s="57"/>
      <c r="J105" s="57"/>
      <c r="K105" s="57"/>
      <c r="L105" s="57"/>
      <c r="M105" s="57"/>
      <c r="N105" s="57"/>
      <c r="O105" s="57"/>
      <c r="P105" s="22"/>
    </row>
    <row r="106" spans="1:16" x14ac:dyDescent="0.15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</row>
  </sheetData>
  <dataConsolidate/>
  <mergeCells count="2">
    <mergeCell ref="G3:H3"/>
    <mergeCell ref="B1:O1"/>
  </mergeCells>
  <phoneticPr fontId="2"/>
  <dataValidations count="7">
    <dataValidation imeMode="halfAlpha" allowBlank="1" showInputMessage="1" showErrorMessage="1" sqref="H6:H61 H66:H105" xr:uid="{00000000-0002-0000-0100-000000000000}"/>
    <dataValidation type="list" allowBlank="1" showInputMessage="1" showErrorMessage="1" sqref="D3" xr:uid="{00000000-0002-0000-0100-000001000000}">
      <formula1>$AE$6:$AE$11</formula1>
    </dataValidation>
    <dataValidation type="list" allowBlank="1" showInputMessage="1" showErrorMessage="1" sqref="G7:G61 G66:G105" xr:uid="{00000000-0002-0000-0100-000002000000}">
      <formula1>$AH$6:$AH$8</formula1>
    </dataValidation>
    <dataValidation type="list" allowBlank="1" showInputMessage="1" showErrorMessage="1" sqref="I6:N61" xr:uid="{00000000-0002-0000-0100-000003000000}">
      <formula1>$AF$6:$AF$20</formula1>
    </dataValidation>
    <dataValidation type="list" allowBlank="1" showInputMessage="1" showErrorMessage="1" sqref="I66:N105" xr:uid="{00000000-0002-0000-0100-000004000000}">
      <formula1>$AF$6:$AF$15</formula1>
    </dataValidation>
    <dataValidation type="list" allowBlank="1" showInputMessage="1" showErrorMessage="1" sqref="O7:O61 O66:O105" xr:uid="{00000000-0002-0000-0100-000005000000}">
      <formula1>$AG$6:$AG$26</formula1>
    </dataValidation>
    <dataValidation imeMode="fullKatakana" allowBlank="1" showInputMessage="1" showErrorMessage="1" sqref="D65:D105 F6:F61 D5:D61 F65:F105" xr:uid="{00000000-0002-0000-0100-000006000000}"/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59"/>
  <sheetViews>
    <sheetView view="pageBreakPreview" topLeftCell="B1" zoomScaleNormal="10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 t="s">
        <v>41</v>
      </c>
      <c r="O5" s="87"/>
      <c r="P5" s="81" t="s">
        <v>6</v>
      </c>
      <c r="Q5" s="81"/>
      <c r="R5" s="82"/>
      <c r="S5" s="82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42</v>
      </c>
      <c r="C7" s="81"/>
      <c r="D7" s="85" t="s">
        <v>43</v>
      </c>
      <c r="E7" s="86"/>
      <c r="F7" s="86"/>
      <c r="G7" s="87"/>
      <c r="J7" s="81" t="s">
        <v>44</v>
      </c>
      <c r="K7" s="81"/>
      <c r="L7" s="82"/>
      <c r="M7" s="82"/>
      <c r="N7" s="82"/>
      <c r="O7" s="82"/>
      <c r="R7" s="81" t="s">
        <v>45</v>
      </c>
      <c r="S7" s="81"/>
      <c r="T7" s="82"/>
      <c r="U7" s="82"/>
      <c r="V7" s="82"/>
      <c r="W7" s="82"/>
    </row>
    <row r="8" spans="2:23" ht="13.5" customHeight="1" x14ac:dyDescent="0.15">
      <c r="B8" s="81" t="s">
        <v>46</v>
      </c>
      <c r="C8" s="81"/>
      <c r="D8" s="82"/>
      <c r="E8" s="82"/>
      <c r="F8" s="82"/>
      <c r="G8" s="82"/>
      <c r="J8" s="81" t="s">
        <v>13</v>
      </c>
      <c r="K8" s="81"/>
      <c r="L8" s="82"/>
      <c r="M8" s="82"/>
      <c r="N8" s="82"/>
      <c r="O8" s="82"/>
      <c r="R8" s="81" t="s">
        <v>47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48</v>
      </c>
      <c r="E10" s="80"/>
      <c r="F10" s="80"/>
      <c r="G10" s="80"/>
      <c r="H10" s="80"/>
      <c r="I10" s="80" t="s">
        <v>49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162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50</v>
      </c>
      <c r="C12" s="79"/>
      <c r="D12" s="80" t="str">
        <f>IFERROR(INDEX(入力用シート!$C$7:$N$61,MATCH(1,入力用シート!$I$7:$I$61,0),4),"")</f>
        <v/>
      </c>
      <c r="E12" s="80"/>
      <c r="F12" s="80"/>
      <c r="G12" s="80"/>
      <c r="H12" s="80"/>
      <c r="I12" s="80" t="str">
        <f>IFERROR(INDEX(入力用シート!$C$7:$N$61,MATCH(1,入力用シート!$I$7:$I$61,0),2),"")</f>
        <v/>
      </c>
      <c r="J12" s="80"/>
      <c r="K12" s="80"/>
      <c r="L12" s="80"/>
      <c r="M12" s="80"/>
      <c r="N12" s="81" t="str">
        <f>IFERROR(INDEX(入力用シート!$C$7:$N$61,MATCH(1,入力用シート!$I$7:$I$61,0),5),"")</f>
        <v/>
      </c>
      <c r="O12" s="81"/>
      <c r="P12" s="82" t="str">
        <f>IFERROR(INDEX(入力用シート!$C$7:$N$61,MATCH(1,入力用シート!$I$7:$I$61,0),6),"")&amp;""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79"/>
      <c r="C13" s="79"/>
      <c r="D13" s="83" t="str">
        <f>IFERROR(INDEX(入力用シート!$C$7:$N$61,MATCH(1,入力用シート!$I$7:$I$61,0),3),"")</f>
        <v/>
      </c>
      <c r="E13" s="83"/>
      <c r="F13" s="83"/>
      <c r="G13" s="83"/>
      <c r="H13" s="83"/>
      <c r="I13" s="83" t="str">
        <f>IFERROR(INDEX(入力用シート!$C$7:$N$61,MATCH(1,入力用シート!$I$7:$I$61,0),1),"")</f>
        <v/>
      </c>
      <c r="J13" s="83"/>
      <c r="K13" s="83"/>
      <c r="L13" s="83"/>
      <c r="M13" s="83"/>
      <c r="N13" s="81"/>
      <c r="O13" s="81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IFERROR(INDEX(入力用シート!$C$7:$N$61,MATCH(2,入力用シート!$I$7:$I$61,0),4),"")</f>
        <v/>
      </c>
      <c r="E15" s="80"/>
      <c r="F15" s="80"/>
      <c r="G15" s="80"/>
      <c r="H15" s="80"/>
      <c r="I15" s="80" t="str">
        <f>IFERROR(INDEX(入力用シート!$C$7:$N$61,MATCH(2,入力用シート!$I$7:$I$61,0),2),"")</f>
        <v/>
      </c>
      <c r="J15" s="80"/>
      <c r="K15" s="80"/>
      <c r="L15" s="80"/>
      <c r="M15" s="80"/>
      <c r="N15" s="81" t="str">
        <f>IFERROR(INDEX(入力用シート!$C$7:$N$61,MATCH(2,入力用シート!$I$7:$I$61,0),5),"")</f>
        <v/>
      </c>
      <c r="O15" s="81"/>
      <c r="P15" s="82" t="str">
        <f>IFERROR(INDEX(入力用シート!$C$7:$N$61,MATCH(2,入力用シート!$I$7:$I$61,0),6),"")&amp;""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IFERROR(INDEX(入力用シート!$C$7:$N$61,MATCH(2,入力用シート!$I$7:$I$61,0),3),"")</f>
        <v/>
      </c>
      <c r="E16" s="83"/>
      <c r="F16" s="83"/>
      <c r="G16" s="83"/>
      <c r="H16" s="83"/>
      <c r="I16" s="83" t="str">
        <f>IFERROR(INDEX(入力用シート!$C$7:$N$61,MATCH(2,入力用シート!$I$7:$I$61,0),1),"")</f>
        <v/>
      </c>
      <c r="J16" s="83"/>
      <c r="K16" s="83"/>
      <c r="L16" s="83"/>
      <c r="M16" s="83"/>
      <c r="N16" s="81"/>
      <c r="O16" s="81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IFERROR(INDEX(入力用シート!$C$7:$N$61,MATCH(3,入力用シート!$I$7:$I$61,0),4),"")</f>
        <v/>
      </c>
      <c r="E18" s="80"/>
      <c r="F18" s="80"/>
      <c r="G18" s="80"/>
      <c r="H18" s="80"/>
      <c r="I18" s="80" t="str">
        <f>IFERROR(INDEX(入力用シート!$C$7:$N$61,MATCH(3,入力用シート!$I$7:$I$61,0),2),"")</f>
        <v/>
      </c>
      <c r="J18" s="80"/>
      <c r="K18" s="80"/>
      <c r="L18" s="80"/>
      <c r="M18" s="80"/>
      <c r="N18" s="81" t="str">
        <f>IFERROR(INDEX(入力用シート!$C$7:$N$61,MATCH(3,入力用シート!$I$7:$I$61,0),5),"")</f>
        <v/>
      </c>
      <c r="O18" s="81"/>
      <c r="P18" s="82" t="str">
        <f>IFERROR(INDEX(入力用シート!$C$7:$N$61,MATCH(3,入力用シート!$I$7:$I$61,0),6),"")&amp;""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IFERROR(INDEX(入力用シート!$C$7:$N$61,MATCH(3,入力用シート!$I$7:$I$61,0),3),"")</f>
        <v/>
      </c>
      <c r="E19" s="83"/>
      <c r="F19" s="83"/>
      <c r="G19" s="83"/>
      <c r="H19" s="83"/>
      <c r="I19" s="83" t="str">
        <f>IFERROR(INDEX(入力用シート!$C$7:$N$61,MATCH(3,入力用シート!$I$7:$I$61,0),1),"")</f>
        <v/>
      </c>
      <c r="J19" s="83"/>
      <c r="K19" s="83"/>
      <c r="L19" s="83"/>
      <c r="M19" s="83"/>
      <c r="N19" s="81"/>
      <c r="O19" s="81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IFERROR(INDEX(入力用シート!$C$7:$N$61,MATCH(4,入力用シート!$I$7:$I$61,0),4),"")</f>
        <v/>
      </c>
      <c r="E21" s="80"/>
      <c r="F21" s="80"/>
      <c r="G21" s="80"/>
      <c r="H21" s="80"/>
      <c r="I21" s="80" t="str">
        <f>IFERROR(INDEX(入力用シート!$C$7:$N$61,MATCH(4,入力用シート!$I$7:$I$61,0),2),"")</f>
        <v/>
      </c>
      <c r="J21" s="80"/>
      <c r="K21" s="80"/>
      <c r="L21" s="80"/>
      <c r="M21" s="80"/>
      <c r="N21" s="81" t="str">
        <f>IFERROR(INDEX(入力用シート!$C$7:$N$61,MATCH(4,入力用シート!$I$7:$I$61,0),5),"")</f>
        <v/>
      </c>
      <c r="O21" s="81"/>
      <c r="P21" s="82" t="str">
        <f>IFERROR(INDEX(入力用シート!$C$7:$N$61,MATCH(4,入力用シート!$I$7:$I$61,0),6),"")&amp;""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IFERROR(INDEX(入力用シート!$C$7:$N$61,MATCH(4,入力用シート!$I$7:$I$61,0),3),"")</f>
        <v/>
      </c>
      <c r="E22" s="83"/>
      <c r="F22" s="83"/>
      <c r="G22" s="83"/>
      <c r="H22" s="83"/>
      <c r="I22" s="83" t="str">
        <f>IFERROR(INDEX(入力用シート!$C$7:$N$61,MATCH(4,入力用シート!$I$7:$I$61,0),1),"")</f>
        <v/>
      </c>
      <c r="J22" s="83"/>
      <c r="K22" s="83"/>
      <c r="L22" s="83"/>
      <c r="M22" s="83"/>
      <c r="N22" s="81"/>
      <c r="O22" s="81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IFERROR(INDEX(入力用シート!$C$7:$N$61,MATCH(5,入力用シート!$I$7:$I$61,0),4),"")</f>
        <v/>
      </c>
      <c r="E24" s="80"/>
      <c r="F24" s="80"/>
      <c r="G24" s="80"/>
      <c r="H24" s="80"/>
      <c r="I24" s="80" t="str">
        <f>IFERROR(INDEX(入力用シート!$C$7:$N$61,MATCH(5,入力用シート!$I$7:$I$61,0),2),"")</f>
        <v/>
      </c>
      <c r="J24" s="80"/>
      <c r="K24" s="80"/>
      <c r="L24" s="80"/>
      <c r="M24" s="80"/>
      <c r="N24" s="81" t="str">
        <f>IFERROR(INDEX(入力用シート!$C$7:$N$61,MATCH(5,入力用シート!$I$7:$I$61,0),5),"")</f>
        <v/>
      </c>
      <c r="O24" s="81"/>
      <c r="P24" s="82" t="str">
        <f>IFERROR(INDEX(入力用シート!$C$7:$N$61,MATCH(5,入力用シート!$I$7:$I$61,0),6),"")&amp;""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IFERROR(INDEX(入力用シート!$C$7:$N$61,MATCH(5,入力用シート!$I$7:$I$61,0),3),"")</f>
        <v/>
      </c>
      <c r="E25" s="83"/>
      <c r="F25" s="83"/>
      <c r="G25" s="83"/>
      <c r="H25" s="83"/>
      <c r="I25" s="83" t="str">
        <f>IFERROR(INDEX(入力用シート!$C$7:$N$61,MATCH(5,入力用シート!$I$7:$I$61,0),1),"")</f>
        <v/>
      </c>
      <c r="J25" s="83"/>
      <c r="K25" s="83"/>
      <c r="L25" s="83"/>
      <c r="M25" s="83"/>
      <c r="N25" s="81"/>
      <c r="O25" s="81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IFERROR(INDEX(入力用シート!$C$7:$N$61,MATCH(6,入力用シート!$I$7:$I$61,0),4),"")</f>
        <v/>
      </c>
      <c r="E27" s="80"/>
      <c r="F27" s="80"/>
      <c r="G27" s="80"/>
      <c r="H27" s="80"/>
      <c r="I27" s="80" t="str">
        <f>IFERROR(INDEX(入力用シート!$C$7:$N$61,MATCH(6,入力用シート!$I$7:$I$61,0),2),"")</f>
        <v/>
      </c>
      <c r="J27" s="80"/>
      <c r="K27" s="80"/>
      <c r="L27" s="80"/>
      <c r="M27" s="80"/>
      <c r="N27" s="81" t="str">
        <f>IFERROR(INDEX(入力用シート!$C$7:$N$61,MATCH(6,入力用シート!$I$7:$I$61,0),5),"")</f>
        <v/>
      </c>
      <c r="O27" s="81"/>
      <c r="P27" s="82" t="str">
        <f>IFERROR(INDEX(入力用シート!$C$7:$N$61,MATCH(6,入力用シート!$I$7:$I$61,0),6),"")&amp;""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IFERROR(INDEX(入力用シート!$C$7:$N$61,MATCH(6,入力用シート!$I$7:$I$61,0),3),"")</f>
        <v/>
      </c>
      <c r="E28" s="83"/>
      <c r="F28" s="83"/>
      <c r="G28" s="83"/>
      <c r="H28" s="83"/>
      <c r="I28" s="83" t="str">
        <f>IFERROR(INDEX(入力用シート!$C$7:$N$61,MATCH(6,入力用シート!$I$7:$I$61,0),1),"")</f>
        <v/>
      </c>
      <c r="J28" s="83"/>
      <c r="K28" s="83"/>
      <c r="L28" s="83"/>
      <c r="M28" s="83"/>
      <c r="N28" s="81"/>
      <c r="O28" s="81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IFERROR(INDEX(入力用シート!$C$7:$N$61,MATCH(7,入力用シート!$I$7:$I$61,0),4),"")</f>
        <v/>
      </c>
      <c r="E30" s="80"/>
      <c r="F30" s="80"/>
      <c r="G30" s="80"/>
      <c r="H30" s="80"/>
      <c r="I30" s="80" t="str">
        <f>IFERROR(INDEX(入力用シート!$C$7:$N$61,MATCH(7,入力用シート!$I$7:$I$61,0),2),"")</f>
        <v/>
      </c>
      <c r="J30" s="80"/>
      <c r="K30" s="80"/>
      <c r="L30" s="80"/>
      <c r="M30" s="80"/>
      <c r="N30" s="81" t="str">
        <f>IFERROR(INDEX(入力用シート!$C$7:$N$61,MATCH(7,入力用シート!$I$7:$I$61,0),5),"")</f>
        <v/>
      </c>
      <c r="O30" s="81"/>
      <c r="P30" s="82" t="str">
        <f>IFERROR(INDEX(入力用シート!$C$7:$N$61,MATCH(7,入力用シート!$I$7:$I$61,0),6),"")&amp;""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IFERROR(INDEX(入力用シート!$C$7:$N$61,MATCH(7,入力用シート!$I$7:$I$61,0),3),"")</f>
        <v/>
      </c>
      <c r="E31" s="83"/>
      <c r="F31" s="83"/>
      <c r="G31" s="83"/>
      <c r="H31" s="83"/>
      <c r="I31" s="83" t="str">
        <f>IFERROR(INDEX(入力用シート!$C$7:$N$61,MATCH(7,入力用シート!$I$7:$I$61,0),1),"")</f>
        <v/>
      </c>
      <c r="J31" s="83"/>
      <c r="K31" s="83"/>
      <c r="L31" s="83"/>
      <c r="M31" s="83"/>
      <c r="N31" s="81"/>
      <c r="O31" s="81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IFERROR(INDEX(入力用シート!$C$7:$N$61,MATCH(8,入力用シート!$I$7:$I$61,0),4),"")</f>
        <v/>
      </c>
      <c r="E33" s="80"/>
      <c r="F33" s="80"/>
      <c r="G33" s="80"/>
      <c r="H33" s="80"/>
      <c r="I33" s="80" t="str">
        <f>IFERROR(INDEX(入力用シート!$C$7:$N$61,MATCH(8,入力用シート!$I$7:$I$61,0),2),"")</f>
        <v/>
      </c>
      <c r="J33" s="80"/>
      <c r="K33" s="80"/>
      <c r="L33" s="80"/>
      <c r="M33" s="80"/>
      <c r="N33" s="81" t="str">
        <f>IFERROR(INDEX(入力用シート!$C$7:$N$61,MATCH(8,入力用シート!$I$7:$I$61,0),5),"")</f>
        <v/>
      </c>
      <c r="O33" s="81"/>
      <c r="P33" s="82" t="str">
        <f>IFERROR(INDEX(入力用シート!$C$7:$N$61,MATCH(8,入力用シート!$I$7:$I$61,0),6),"")&amp;""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IFERROR(INDEX(入力用シート!$C$7:$N$61,MATCH(8,入力用シート!$I$7:$I$61,0),3),"")</f>
        <v/>
      </c>
      <c r="E34" s="83"/>
      <c r="F34" s="83"/>
      <c r="G34" s="83"/>
      <c r="H34" s="83"/>
      <c r="I34" s="83" t="str">
        <f>IFERROR(INDEX(入力用シート!$C$7:$N$61,MATCH(8,入力用シート!$I$7:$I$61,0),1),"")</f>
        <v/>
      </c>
      <c r="J34" s="83"/>
      <c r="K34" s="83"/>
      <c r="L34" s="83"/>
      <c r="M34" s="83"/>
      <c r="N34" s="81"/>
      <c r="O34" s="81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IFERROR(INDEX(入力用シート!$C$7:$N$61,MATCH(9,入力用シート!$I$7:$I$61,0),4),"")</f>
        <v/>
      </c>
      <c r="E36" s="80"/>
      <c r="F36" s="80"/>
      <c r="G36" s="80"/>
      <c r="H36" s="80"/>
      <c r="I36" s="80" t="str">
        <f>IFERROR(INDEX(入力用シート!$C$7:$N$61,MATCH(9,入力用シート!$I$7:$I$61,0),2),"")</f>
        <v/>
      </c>
      <c r="J36" s="80"/>
      <c r="K36" s="80"/>
      <c r="L36" s="80"/>
      <c r="M36" s="80"/>
      <c r="N36" s="81" t="str">
        <f>IFERROR(INDEX(入力用シート!$C$7:$N$61,MATCH(9,入力用シート!$I$7:$I$61,0),5),"")</f>
        <v/>
      </c>
      <c r="O36" s="81"/>
      <c r="P36" s="82" t="str">
        <f>IFERROR(INDEX(入力用シート!$C$7:$N$61,MATCH(9,入力用シート!$I$7:$I$61,0),6),"")&amp;""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IFERROR(INDEX(入力用シート!$C$7:$N$61,MATCH(9,入力用シート!$I$7:$I$61,0),3),"")</f>
        <v/>
      </c>
      <c r="E37" s="83"/>
      <c r="F37" s="83"/>
      <c r="G37" s="83"/>
      <c r="H37" s="83"/>
      <c r="I37" s="83" t="str">
        <f>IFERROR(INDEX(入力用シート!$C$7:$N$61,MATCH(9,入力用シート!$I$7:$I$61,0),1),"")</f>
        <v/>
      </c>
      <c r="J37" s="83"/>
      <c r="K37" s="83"/>
      <c r="L37" s="83"/>
      <c r="M37" s="83"/>
      <c r="N37" s="81"/>
      <c r="O37" s="81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IFERROR(INDEX(入力用シート!$C$7:$N$61,MATCH(10,入力用シート!$I$7:$I$61,0),4),"")</f>
        <v/>
      </c>
      <c r="E39" s="80"/>
      <c r="F39" s="80"/>
      <c r="G39" s="80"/>
      <c r="H39" s="80"/>
      <c r="I39" s="80" t="str">
        <f>IFERROR(INDEX(入力用シート!$C$7:$N$61,MATCH(10,入力用シート!$I$7:$I$61,0),2),"")</f>
        <v/>
      </c>
      <c r="J39" s="80"/>
      <c r="K39" s="80"/>
      <c r="L39" s="80"/>
      <c r="M39" s="80"/>
      <c r="N39" s="81" t="str">
        <f>IFERROR(INDEX(入力用シート!$C$7:$N$61,MATCH(10,入力用シート!$I$7:$I$61,0),5),"")</f>
        <v/>
      </c>
      <c r="O39" s="81"/>
      <c r="P39" s="82" t="str">
        <f>IFERROR(INDEX(入力用シート!$C$7:$N$61,MATCH(10,入力用シート!$I$7:$I$61,0),6),"")&amp;""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IFERROR(INDEX(入力用シート!$C$7:$N$61,MATCH(10,入力用シート!$I$7:$I$61,0),3),"")</f>
        <v/>
      </c>
      <c r="E40" s="83"/>
      <c r="F40" s="83"/>
      <c r="G40" s="83"/>
      <c r="H40" s="83"/>
      <c r="I40" s="83" t="str">
        <f>IFERROR(INDEX(入力用シート!$C$7:$N$61,MATCH(10,入力用シート!$I$7:$I$61,0),1),"")</f>
        <v/>
      </c>
      <c r="J40" s="83"/>
      <c r="K40" s="83"/>
      <c r="L40" s="83"/>
      <c r="M40" s="83"/>
      <c r="N40" s="81"/>
      <c r="O40" s="81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IFERROR(INDEX(入力用シート!$C$7:$N$61,MATCH(11,入力用シート!$I$7:$I$61,0),4),"")</f>
        <v/>
      </c>
      <c r="E42" s="80"/>
      <c r="F42" s="80"/>
      <c r="G42" s="80"/>
      <c r="H42" s="80"/>
      <c r="I42" s="80" t="str">
        <f>IFERROR(INDEX(入力用シート!$C$7:$N$61,MATCH(11,入力用シート!$I$7:$I$61,0),2),"")</f>
        <v/>
      </c>
      <c r="J42" s="80"/>
      <c r="K42" s="80"/>
      <c r="L42" s="80"/>
      <c r="M42" s="80"/>
      <c r="N42" s="81" t="str">
        <f>IFERROR(INDEX(入力用シート!$C$7:$N$61,MATCH(11,入力用シート!$I$7:$I$61,0),5),"")</f>
        <v/>
      </c>
      <c r="O42" s="81"/>
      <c r="P42" s="82" t="str">
        <f>IFERROR(INDEX(入力用シート!$C$7:$N$61,MATCH(11,入力用シート!$I$7:$I$61,0),6),"")&amp;""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IFERROR(INDEX(入力用シート!$C$7:$N$61,MATCH(11,入力用シート!$I$7:$I$61,0),3),"")</f>
        <v/>
      </c>
      <c r="E43" s="83"/>
      <c r="F43" s="83"/>
      <c r="G43" s="83"/>
      <c r="H43" s="83"/>
      <c r="I43" s="83" t="str">
        <f>IFERROR(INDEX(入力用シート!$C$7:$N$61,MATCH(11,入力用シート!$I$7:$I$61,0),1),"")</f>
        <v/>
      </c>
      <c r="J43" s="83"/>
      <c r="K43" s="83"/>
      <c r="L43" s="83"/>
      <c r="M43" s="83"/>
      <c r="N43" s="81"/>
      <c r="O43" s="81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IFERROR(INDEX(入力用シート!$C$7:$N$61,MATCH(12,入力用シート!$I$7:$I$61,0),4),"")</f>
        <v/>
      </c>
      <c r="E45" s="80"/>
      <c r="F45" s="80"/>
      <c r="G45" s="80"/>
      <c r="H45" s="80"/>
      <c r="I45" s="80" t="str">
        <f>IFERROR(INDEX(入力用シート!$C$7:$N$61,MATCH(12,入力用シート!$I$7:$I$61,0),2),"")</f>
        <v/>
      </c>
      <c r="J45" s="80"/>
      <c r="K45" s="80"/>
      <c r="L45" s="80"/>
      <c r="M45" s="80"/>
      <c r="N45" s="81" t="str">
        <f>IFERROR(INDEX(入力用シート!$C$7:$N$61,MATCH(12,入力用シート!$I$7:$I$61,0),5),"")</f>
        <v/>
      </c>
      <c r="O45" s="81"/>
      <c r="P45" s="82" t="str">
        <f>IFERROR(INDEX(入力用シート!$C$7:$N$61,MATCH(12,入力用シート!$I$7:$I$61,0),6),"")&amp;""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IFERROR(INDEX(入力用シート!$C$7:$N$61,MATCH(12,入力用シート!$I$7:$I$61,0),3),"")</f>
        <v/>
      </c>
      <c r="E46" s="83"/>
      <c r="F46" s="83"/>
      <c r="G46" s="83"/>
      <c r="H46" s="83"/>
      <c r="I46" s="83" t="str">
        <f>IFERROR(INDEX(入力用シート!$C$7:$N$61,MATCH(12,入力用シート!$I$7:$I$61,0),1),"")</f>
        <v/>
      </c>
      <c r="J46" s="83"/>
      <c r="K46" s="83"/>
      <c r="L46" s="83"/>
      <c r="M46" s="83"/>
      <c r="N46" s="81"/>
      <c r="O46" s="81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IFERROR(INDEX(入力用シート!$C$7:$N$61,MATCH(13,入力用シート!$I$7:$I$61,0),4),"")</f>
        <v/>
      </c>
      <c r="E48" s="80"/>
      <c r="F48" s="80"/>
      <c r="G48" s="80"/>
      <c r="H48" s="80"/>
      <c r="I48" s="80" t="str">
        <f>IFERROR(INDEX(入力用シート!$C$7:$N$61,MATCH(13,入力用シート!$I$7:$I$61,0),2),"")</f>
        <v/>
      </c>
      <c r="J48" s="80"/>
      <c r="K48" s="80"/>
      <c r="L48" s="80"/>
      <c r="M48" s="80"/>
      <c r="N48" s="81" t="str">
        <f>IFERROR(INDEX(入力用シート!$C$7:$N$61,MATCH(13,入力用シート!$I$7:$I$61,0),5),"")</f>
        <v/>
      </c>
      <c r="O48" s="81"/>
      <c r="P48" s="82" t="str">
        <f>IFERROR(INDEX(入力用シート!$C$7:$N$61,MATCH(13,入力用シート!$I$7:$I$61,0),6),"")&amp;""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IFERROR(INDEX(入力用シート!$C$7:$N$61,MATCH(13,入力用シート!$I$7:$I$61,0),3),"")</f>
        <v/>
      </c>
      <c r="E49" s="83"/>
      <c r="F49" s="83"/>
      <c r="G49" s="83"/>
      <c r="H49" s="83"/>
      <c r="I49" s="83" t="str">
        <f>IFERROR(INDEX(入力用シート!$C$7:$N$61,MATCH(13,入力用シート!$I$7:$I$61,0),1),"")</f>
        <v/>
      </c>
      <c r="J49" s="83"/>
      <c r="K49" s="83"/>
      <c r="L49" s="83"/>
      <c r="M49" s="83"/>
      <c r="N49" s="81"/>
      <c r="O49" s="81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IFERROR(INDEX(入力用シート!$C$7:$N$61,MATCH(14,入力用シート!$I$7:$I$61,0),4),"")</f>
        <v/>
      </c>
      <c r="E51" s="80"/>
      <c r="F51" s="80"/>
      <c r="G51" s="80"/>
      <c r="H51" s="80"/>
      <c r="I51" s="80" t="str">
        <f>IFERROR(INDEX(入力用シート!$C$7:$N$61,MATCH(14,入力用シート!$I$7:$I$61,0),2),"")</f>
        <v/>
      </c>
      <c r="J51" s="80"/>
      <c r="K51" s="80"/>
      <c r="L51" s="80"/>
      <c r="M51" s="80"/>
      <c r="N51" s="81" t="str">
        <f>IFERROR(INDEX(入力用シート!$C$7:$N$61,MATCH(14,入力用シート!$I$7:$I$61,0),5),"")</f>
        <v/>
      </c>
      <c r="O51" s="81"/>
      <c r="P51" s="82" t="str">
        <f>IFERROR(INDEX(入力用シート!$C$7:$N$61,MATCH(14,入力用シート!$I$7:$I$61,0),6),"")&amp;""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IFERROR(INDEX(入力用シート!$C$7:$N$61,MATCH(14,入力用シート!$I$7:$I$61,0),3),"")</f>
        <v/>
      </c>
      <c r="E52" s="83"/>
      <c r="F52" s="83"/>
      <c r="G52" s="83"/>
      <c r="H52" s="83"/>
      <c r="I52" s="83" t="str">
        <f>IFERROR(INDEX(入力用シート!$C$7:$N$61,MATCH(14,入力用シート!$I$7:$I$61,0),1),"")</f>
        <v/>
      </c>
      <c r="J52" s="83"/>
      <c r="K52" s="83"/>
      <c r="L52" s="83"/>
      <c r="M52" s="83"/>
      <c r="N52" s="81"/>
      <c r="O52" s="81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IFERROR(INDEX(入力用シート!$C$7:$N$61,MATCH(15,入力用シート!$I$7:$I$61,0),4),"")</f>
        <v/>
      </c>
      <c r="E54" s="80"/>
      <c r="F54" s="80"/>
      <c r="G54" s="80"/>
      <c r="H54" s="80"/>
      <c r="I54" s="80" t="str">
        <f>IFERROR(INDEX(入力用シート!$C$7:$N$61,MATCH(15,入力用シート!$I$7:$I$61,0),2),"")</f>
        <v/>
      </c>
      <c r="J54" s="80"/>
      <c r="K54" s="80"/>
      <c r="L54" s="80"/>
      <c r="M54" s="80"/>
      <c r="N54" s="81" t="str">
        <f>IFERROR(INDEX(入力用シート!$C$7:$N$61,MATCH(15,入力用シート!$I$7:$I$61,0),5),"")</f>
        <v/>
      </c>
      <c r="O54" s="81"/>
      <c r="P54" s="82" t="str">
        <f>IFERROR(INDEX(入力用シート!$C$7:$N$61,MATCH(15,入力用シート!$I$7:$I$61,0),6),"")&amp;""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IFERROR(INDEX(入力用シート!$C$7:$N$61,MATCH(15,入力用シート!$I$7:$I$61,0),3),"")</f>
        <v/>
      </c>
      <c r="E55" s="83"/>
      <c r="F55" s="83"/>
      <c r="G55" s="83"/>
      <c r="H55" s="83"/>
      <c r="I55" s="83" t="str">
        <f>IFERROR(INDEX(入力用シート!$C$7:$N$61,MATCH(15,入力用シート!$I$7:$I$61,0),1),"")</f>
        <v/>
      </c>
      <c r="J55" s="83"/>
      <c r="K55" s="83"/>
      <c r="L55" s="83"/>
      <c r="M55" s="83"/>
      <c r="N55" s="81"/>
      <c r="O55" s="81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9"/>
  <sheetViews>
    <sheetView view="pageBreakPreview" topLeftCell="A43" zoomScaleNormal="10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 t="s">
        <v>5</v>
      </c>
      <c r="O5" s="87"/>
      <c r="P5" s="81" t="s">
        <v>6</v>
      </c>
      <c r="Q5" s="81"/>
      <c r="R5" s="82"/>
      <c r="S5" s="82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8</v>
      </c>
      <c r="C7" s="81"/>
      <c r="D7" s="82"/>
      <c r="E7" s="82"/>
      <c r="F7" s="82"/>
      <c r="G7" s="82"/>
      <c r="J7" s="81" t="s">
        <v>9</v>
      </c>
      <c r="K7" s="81"/>
      <c r="L7" s="82"/>
      <c r="M7" s="82"/>
      <c r="N7" s="82"/>
      <c r="O7" s="82"/>
      <c r="R7" s="81" t="s">
        <v>10</v>
      </c>
      <c r="S7" s="81"/>
      <c r="T7" s="82"/>
      <c r="U7" s="82"/>
      <c r="V7" s="82"/>
      <c r="W7" s="82"/>
    </row>
    <row r="8" spans="2:23" ht="13.5" customHeight="1" x14ac:dyDescent="0.15">
      <c r="B8" s="81" t="s">
        <v>11</v>
      </c>
      <c r="C8" s="81"/>
      <c r="D8" s="85" t="s">
        <v>12</v>
      </c>
      <c r="E8" s="86"/>
      <c r="F8" s="86"/>
      <c r="G8" s="87"/>
      <c r="J8" s="81" t="s">
        <v>13</v>
      </c>
      <c r="K8" s="81"/>
      <c r="L8" s="82"/>
      <c r="M8" s="82"/>
      <c r="N8" s="82"/>
      <c r="O8" s="82"/>
      <c r="R8" s="81" t="s">
        <v>14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16</v>
      </c>
      <c r="E10" s="80"/>
      <c r="F10" s="80"/>
      <c r="G10" s="80"/>
      <c r="H10" s="80"/>
      <c r="I10" s="80" t="s">
        <v>17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115</v>
      </c>
      <c r="C12" s="79"/>
      <c r="D12" s="80" t="str">
        <f>IFERROR(INDEX(入力用シート!$C$7:$N$61,MATCH(1,入力用シート!$J$7:$J$61,0),4),"")</f>
        <v/>
      </c>
      <c r="E12" s="80"/>
      <c r="F12" s="80"/>
      <c r="G12" s="80"/>
      <c r="H12" s="80"/>
      <c r="I12" s="80" t="str">
        <f>IFERROR(INDEX(入力用シート!$C$7:$N$61,MATCH(1,入力用シート!$J$7:$J$61,0),2),"")</f>
        <v/>
      </c>
      <c r="J12" s="80"/>
      <c r="K12" s="80"/>
      <c r="L12" s="80"/>
      <c r="M12" s="80"/>
      <c r="N12" s="81" t="str">
        <f>IFERROR(INDEX(入力用シート!$C$7:$N$61,MATCH(1,入力用シート!$J$7:$J$61,0),5),"")</f>
        <v/>
      </c>
      <c r="O12" s="81"/>
      <c r="P12" s="81" t="str">
        <f>IFERROR(INDEX(入力用シート!$C$7:$N$61,MATCH(1,入力用シート!$J$7:$J$61,0),6),"")&amp;""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91" t="str">
        <f>IFERROR(INDEX(入力用シート!$C$7:$N$61,MATCH(1,入力用シート!$J$7:$J$61,0),3),"")</f>
        <v/>
      </c>
      <c r="E13" s="92"/>
      <c r="F13" s="92"/>
      <c r="G13" s="92"/>
      <c r="H13" s="93"/>
      <c r="I13" s="83" t="str">
        <f>IFERROR(INDEX(入力用シート!$C$7:$N$61,MATCH(1,入力用シート!$J$7:$J$61,0),1),"")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94"/>
      <c r="E14" s="95"/>
      <c r="F14" s="95"/>
      <c r="G14" s="95"/>
      <c r="H14" s="96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IFERROR(INDEX(入力用シート!$C$7:$N$61,MATCH(2,入力用シート!$J$7:$J$61,0),4),"")</f>
        <v/>
      </c>
      <c r="E15" s="80"/>
      <c r="F15" s="80"/>
      <c r="G15" s="80"/>
      <c r="H15" s="80"/>
      <c r="I15" s="80" t="str">
        <f>IFERROR(INDEX(入力用シート!$C$7:$N$61,MATCH(2,入力用シート!$J$7:$J$61,0),2),"")</f>
        <v/>
      </c>
      <c r="J15" s="80"/>
      <c r="K15" s="80"/>
      <c r="L15" s="80"/>
      <c r="M15" s="80"/>
      <c r="N15" s="81" t="str">
        <f>IFERROR(INDEX(入力用シート!$C$7:$N$61,MATCH(2,入力用シート!$J$7:$J$61,0),5),"")</f>
        <v/>
      </c>
      <c r="O15" s="81"/>
      <c r="P15" s="90" t="str">
        <f>IFERROR(INDEX(入力用シート!$C$7:$N$61,MATCH(2,入力用シート!$J$7:$J$61,0),6),"")&amp;""</f>
        <v/>
      </c>
      <c r="Q15" s="90"/>
      <c r="R15" s="90"/>
      <c r="S15" s="90"/>
      <c r="T15" s="90"/>
      <c r="U15" s="90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IFERROR(INDEX(入力用シート!$C$7:$N$61,MATCH(2,入力用シート!$J$7:$J$61,0),3),"")</f>
        <v/>
      </c>
      <c r="E16" s="83"/>
      <c r="F16" s="83"/>
      <c r="G16" s="83"/>
      <c r="H16" s="83"/>
      <c r="I16" s="83" t="str">
        <f>IFERROR(INDEX(入力用シート!$C$7:$N$61,MATCH(2,入力用シート!$J$7:$J$61,0),1),"")</f>
        <v/>
      </c>
      <c r="J16" s="83"/>
      <c r="K16" s="83"/>
      <c r="L16" s="83"/>
      <c r="M16" s="83"/>
      <c r="N16" s="81"/>
      <c r="O16" s="81"/>
      <c r="P16" s="90"/>
      <c r="Q16" s="90"/>
      <c r="R16" s="90"/>
      <c r="S16" s="90"/>
      <c r="T16" s="90"/>
      <c r="U16" s="90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90"/>
      <c r="Q17" s="90"/>
      <c r="R17" s="90"/>
      <c r="S17" s="90"/>
      <c r="T17" s="90"/>
      <c r="U17" s="90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IFERROR(INDEX(入力用シート!$C$7:$N$61,MATCH(3,入力用シート!$J$7:$J$61,0),4),"")</f>
        <v/>
      </c>
      <c r="E18" s="80"/>
      <c r="F18" s="80"/>
      <c r="G18" s="80"/>
      <c r="H18" s="80"/>
      <c r="I18" s="80" t="str">
        <f>IFERROR(INDEX(入力用シート!$C$7:$N$61,MATCH(3,入力用シート!$J$7:$J$61,0),2),"")</f>
        <v/>
      </c>
      <c r="J18" s="80"/>
      <c r="K18" s="80"/>
      <c r="L18" s="80"/>
      <c r="M18" s="80"/>
      <c r="N18" s="81" t="str">
        <f>IFERROR(INDEX(入力用シート!$C$7:$N$61,MATCH(3,入力用シート!$J$7:$J$61,0),5),"")</f>
        <v/>
      </c>
      <c r="O18" s="81"/>
      <c r="P18" s="81" t="str">
        <f>IFERROR(INDEX(入力用シート!$C$7:$N$61,MATCH(3,入力用シート!$J$7:$J$61,0),6),"")&amp;""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IFERROR(INDEX(入力用シート!$C$7:$N$61,MATCH(3,入力用シート!$J$7:$J$61,0),3),"")</f>
        <v/>
      </c>
      <c r="E19" s="83"/>
      <c r="F19" s="83"/>
      <c r="G19" s="83"/>
      <c r="H19" s="83"/>
      <c r="I19" s="83" t="str">
        <f>IFERROR(INDEX(入力用シート!$C$7:$N$61,MATCH(3,入力用シート!$J$7:$J$61,0),1),"")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IFERROR(INDEX(入力用シート!$C$7:$N$61,MATCH(4,入力用シート!$J$7:$J$61,0),4),"")</f>
        <v/>
      </c>
      <c r="E21" s="80"/>
      <c r="F21" s="80"/>
      <c r="G21" s="80"/>
      <c r="H21" s="80"/>
      <c r="I21" s="80" t="str">
        <f>IFERROR(INDEX(入力用シート!$C$7:$N$61,MATCH(4,入力用シート!$J$7:$J$61,0),2),"")</f>
        <v/>
      </c>
      <c r="J21" s="80"/>
      <c r="K21" s="80"/>
      <c r="L21" s="80"/>
      <c r="M21" s="80"/>
      <c r="N21" s="81" t="str">
        <f>IFERROR(INDEX(入力用シート!$C$7:$N$61,MATCH(4,入力用シート!$J$7:$J$61,0),5),"")</f>
        <v/>
      </c>
      <c r="O21" s="81"/>
      <c r="P21" s="81" t="str">
        <f>IFERROR(INDEX(入力用シート!$C$7:$N$61,MATCH(4,入力用シート!$J$7:$J$61,0),6),"")&amp;""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IFERROR(INDEX(入力用シート!$C$7:$N$61,MATCH(4,入力用シート!$J$7:$J$61,0),3),"")</f>
        <v/>
      </c>
      <c r="E22" s="83"/>
      <c r="F22" s="83"/>
      <c r="G22" s="83"/>
      <c r="H22" s="83"/>
      <c r="I22" s="83" t="str">
        <f>IFERROR(INDEX(入力用シート!$C$7:$N$61,MATCH(4,入力用シート!$J$7:$J$61,0),1),"")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IFERROR(INDEX(入力用シート!$C$7:$N$61,MATCH(5,入力用シート!$J$7:$J$61,0),4),"")</f>
        <v/>
      </c>
      <c r="E24" s="80"/>
      <c r="F24" s="80"/>
      <c r="G24" s="80"/>
      <c r="H24" s="80"/>
      <c r="I24" s="80" t="str">
        <f>IFERROR(INDEX(入力用シート!$C$7:$N$61,MATCH(5,入力用シート!$J$7:$J$61,0),2),"")</f>
        <v/>
      </c>
      <c r="J24" s="80"/>
      <c r="K24" s="80"/>
      <c r="L24" s="80"/>
      <c r="M24" s="80"/>
      <c r="N24" s="81" t="str">
        <f>IFERROR(INDEX(入力用シート!$C$7:$N$61,MATCH(5,入力用シート!$J$7:$J$61,0),5),"")</f>
        <v/>
      </c>
      <c r="O24" s="81"/>
      <c r="P24" s="81" t="str">
        <f>IFERROR(INDEX(入力用シート!$C$7:$N$61,MATCH(5,入力用シート!$J$7:$J$61,0),6),"")&amp;""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IFERROR(INDEX(入力用シート!$C$7:$N$61,MATCH(5,入力用シート!$J$7:$J$61,0),3),"")</f>
        <v/>
      </c>
      <c r="E25" s="83"/>
      <c r="F25" s="83"/>
      <c r="G25" s="83"/>
      <c r="H25" s="83"/>
      <c r="I25" s="83" t="str">
        <f>IFERROR(INDEX(入力用シート!$C$7:$N$61,MATCH(5,入力用シート!$J$7:$J$61,0),1),"")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IFERROR(INDEX(入力用シート!$C$7:$N$61,MATCH(6,入力用シート!$J$7:$J$61,0),4),"")</f>
        <v/>
      </c>
      <c r="E27" s="80"/>
      <c r="F27" s="80"/>
      <c r="G27" s="80"/>
      <c r="H27" s="80"/>
      <c r="I27" s="80" t="str">
        <f>IFERROR(INDEX(入力用シート!$C$7:$N$61,MATCH(6,入力用シート!$J$7:$J$61,0),2),"")</f>
        <v/>
      </c>
      <c r="J27" s="80"/>
      <c r="K27" s="80"/>
      <c r="L27" s="80"/>
      <c r="M27" s="80"/>
      <c r="N27" s="81" t="str">
        <f>IFERROR(INDEX(入力用シート!$C$7:$N$61,MATCH(6,入力用シート!$J$7:$J$61,0),5),"")</f>
        <v/>
      </c>
      <c r="O27" s="81"/>
      <c r="P27" s="81" t="str">
        <f>IFERROR(INDEX(入力用シート!$C$7:$N$61,MATCH(6,入力用シート!$J$7:$J$61,0),6),"")&amp;""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IFERROR(INDEX(入力用シート!$C$7:$N$61,MATCH(6,入力用シート!$J$7:$J$61,0),3),"")</f>
        <v/>
      </c>
      <c r="E28" s="83"/>
      <c r="F28" s="83"/>
      <c r="G28" s="83"/>
      <c r="H28" s="83"/>
      <c r="I28" s="83" t="str">
        <f>IFERROR(INDEX(入力用シート!$C$7:$N$61,MATCH(6,入力用シート!$J$7:$J$61,0),1),"")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IFERROR(INDEX(入力用シート!$C$7:$N$61,MATCH(7,入力用シート!$J$7:$J$61,0),4),"")</f>
        <v/>
      </c>
      <c r="E30" s="80"/>
      <c r="F30" s="80"/>
      <c r="G30" s="80"/>
      <c r="H30" s="80"/>
      <c r="I30" s="80" t="str">
        <f>IFERROR(INDEX(入力用シート!$C$7:$N$61,MATCH(7,入力用シート!$J$7:$J$61,0),2),"")</f>
        <v/>
      </c>
      <c r="J30" s="80"/>
      <c r="K30" s="80"/>
      <c r="L30" s="80"/>
      <c r="M30" s="80"/>
      <c r="N30" s="81" t="str">
        <f>IFERROR(INDEX(入力用シート!$C$7:$N$61,MATCH(7,入力用シート!$J$7:$J$61,0),5),"")</f>
        <v/>
      </c>
      <c r="O30" s="81"/>
      <c r="P30" s="81" t="str">
        <f>IFERROR(INDEX(入力用シート!$C$7:$N$61,MATCH(7,入力用シート!$J$7:$J$61,0),6),"")&amp;""</f>
        <v/>
      </c>
      <c r="Q30" s="81"/>
      <c r="R30" s="81"/>
      <c r="S30" s="81"/>
      <c r="T30" s="81"/>
      <c r="U30" s="81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IFERROR(INDEX(入力用シート!$C$7:$N$61,MATCH(7,入力用シート!$J$7:$J$61,0),3),"")</f>
        <v/>
      </c>
      <c r="E31" s="83"/>
      <c r="F31" s="83"/>
      <c r="G31" s="83"/>
      <c r="H31" s="83"/>
      <c r="I31" s="83" t="str">
        <f>IFERROR(INDEX(入力用シート!$C$7:$N$61,MATCH(7,入力用シート!$J$7:$J$61,0),1),"")</f>
        <v/>
      </c>
      <c r="J31" s="83"/>
      <c r="K31" s="83"/>
      <c r="L31" s="83"/>
      <c r="M31" s="83"/>
      <c r="N31" s="81"/>
      <c r="O31" s="81"/>
      <c r="P31" s="81"/>
      <c r="Q31" s="81"/>
      <c r="R31" s="81"/>
      <c r="S31" s="81"/>
      <c r="T31" s="81"/>
      <c r="U31" s="81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1"/>
      <c r="Q32" s="81"/>
      <c r="R32" s="81"/>
      <c r="S32" s="81"/>
      <c r="T32" s="81"/>
      <c r="U32" s="81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IFERROR(INDEX(入力用シート!$C$7:$N$61,MATCH(8,入力用シート!$J$7:$J$61,0),4),"")</f>
        <v/>
      </c>
      <c r="E33" s="80"/>
      <c r="F33" s="80"/>
      <c r="G33" s="80"/>
      <c r="H33" s="80"/>
      <c r="I33" s="80" t="str">
        <f>IFERROR(INDEX(入力用シート!$C$7:$N$61,MATCH(8,入力用シート!$J$7:$J$61,0),2),"")</f>
        <v/>
      </c>
      <c r="J33" s="80"/>
      <c r="K33" s="80"/>
      <c r="L33" s="80"/>
      <c r="M33" s="80"/>
      <c r="N33" s="81" t="str">
        <f>IFERROR(INDEX(入力用シート!$C$7:$N$61,MATCH(8,入力用シート!$J$7:$J$61,0),5),"")</f>
        <v/>
      </c>
      <c r="O33" s="81"/>
      <c r="P33" s="81" t="str">
        <f>IFERROR(INDEX(入力用シート!$C$7:$N$61,MATCH(8,入力用シート!$J$7:$J$61,0),6),"")&amp;""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IFERROR(INDEX(入力用シート!$C$7:$N$61,MATCH(8,入力用シート!$J$7:$J$61,0),3),"")</f>
        <v/>
      </c>
      <c r="E34" s="83"/>
      <c r="F34" s="83"/>
      <c r="G34" s="83"/>
      <c r="H34" s="83"/>
      <c r="I34" s="83" t="str">
        <f>IFERROR(INDEX(入力用シート!$C$7:$N$61,MATCH(8,入力用シート!$J$7:$J$61,0),1),"")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IFERROR(INDEX(入力用シート!$C$7:$N$61,MATCH(9,入力用シート!$J$7:$J$61,0),4),"")</f>
        <v/>
      </c>
      <c r="E36" s="80"/>
      <c r="F36" s="80"/>
      <c r="G36" s="80"/>
      <c r="H36" s="80"/>
      <c r="I36" s="80" t="str">
        <f>IFERROR(INDEX(入力用シート!$C$7:$N$61,MATCH(9,入力用シート!$J$7:$J$61,0),2),"")</f>
        <v/>
      </c>
      <c r="J36" s="80"/>
      <c r="K36" s="80"/>
      <c r="L36" s="80"/>
      <c r="M36" s="80"/>
      <c r="N36" s="81" t="str">
        <f>IFERROR(INDEX(入力用シート!$C$7:$N$61,MATCH(9,入力用シート!$J$7:$J$61,0),5),"")</f>
        <v/>
      </c>
      <c r="O36" s="81"/>
      <c r="P36" s="81" t="str">
        <f>IFERROR(INDEX(入力用シート!$C$7:$N$61,MATCH(9,入力用シート!$J$7:$J$61,0),6),"")&amp;""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IFERROR(INDEX(入力用シート!$C$7:$N$61,MATCH(9,入力用シート!$J$7:$J$61,0),3),"")</f>
        <v/>
      </c>
      <c r="E37" s="83"/>
      <c r="F37" s="83"/>
      <c r="G37" s="83"/>
      <c r="H37" s="83"/>
      <c r="I37" s="83" t="str">
        <f>IFERROR(INDEX(入力用シート!$C$7:$N$61,MATCH(9,入力用シート!$J$7:$J$61,0),1),"")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IFERROR(INDEX(入力用シート!$C$7:$N$61,MATCH(10,入力用シート!$J$7:$J$61,0),4),"")</f>
        <v/>
      </c>
      <c r="E39" s="80"/>
      <c r="F39" s="80"/>
      <c r="G39" s="80"/>
      <c r="H39" s="80"/>
      <c r="I39" s="80" t="str">
        <f>IFERROR(INDEX(入力用シート!$C$7:$N$61,MATCH(10,入力用シート!$J$7:$J$61,0),2),"")</f>
        <v/>
      </c>
      <c r="J39" s="80"/>
      <c r="K39" s="80"/>
      <c r="L39" s="80"/>
      <c r="M39" s="80"/>
      <c r="N39" s="81" t="str">
        <f>IFERROR(INDEX(入力用シート!$C$7:$N$61,MATCH(10,入力用シート!$J$7:$J$61,0),5),"")</f>
        <v/>
      </c>
      <c r="O39" s="81"/>
      <c r="P39" s="81" t="str">
        <f>IFERROR(INDEX(入力用シート!$C$7:$N$61,MATCH(10,入力用シート!$J$7:$J$61,0),6),"")&amp;""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IFERROR(INDEX(入力用シート!$C$7:$N$61,MATCH(10,入力用シート!$J$7:$J$61,0),3),"")</f>
        <v/>
      </c>
      <c r="E40" s="83"/>
      <c r="F40" s="83"/>
      <c r="G40" s="83"/>
      <c r="H40" s="83"/>
      <c r="I40" s="83" t="str">
        <f>IFERROR(INDEX(入力用シート!$C$7:$N$61,MATCH(10,入力用シート!$J$7:$J$61,0),1),"")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IFERROR(INDEX(入力用シート!$C$7:$N$61,MATCH(11,入力用シート!$J$7:$J$61,0),4),"")</f>
        <v/>
      </c>
      <c r="E42" s="80"/>
      <c r="F42" s="80"/>
      <c r="G42" s="80"/>
      <c r="H42" s="80"/>
      <c r="I42" s="80" t="str">
        <f>IFERROR(INDEX(入力用シート!$C$7:$N$61,MATCH(11,入力用シート!$J$7:$J$61,0),2),"")</f>
        <v/>
      </c>
      <c r="J42" s="80"/>
      <c r="K42" s="80"/>
      <c r="L42" s="80"/>
      <c r="M42" s="80"/>
      <c r="N42" s="81" t="str">
        <f>IFERROR(INDEX(入力用シート!$C$7:$N$61,MATCH(11,入力用シート!$J$7:$J$61,0),5),"")</f>
        <v/>
      </c>
      <c r="O42" s="81"/>
      <c r="P42" s="81" t="str">
        <f>IFERROR(INDEX(入力用シート!$C$7:$N$61,MATCH(11,入力用シート!$J$7:$J$61,0),6),"")&amp;""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IFERROR(INDEX(入力用シート!$C$7:$N$61,MATCH(11,入力用シート!$J$7:$J$61,0),3),"")</f>
        <v/>
      </c>
      <c r="E43" s="83"/>
      <c r="F43" s="83"/>
      <c r="G43" s="83"/>
      <c r="H43" s="83"/>
      <c r="I43" s="83" t="str">
        <f>IFERROR(INDEX(入力用シート!$C$7:$N$61,MATCH(11,入力用シート!$J$7:$J$61,0),1),"")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IFERROR(INDEX(入力用シート!$C$7:$N$61,MATCH(12,入力用シート!$J$7:$J$61,0),4),"")</f>
        <v/>
      </c>
      <c r="E45" s="80"/>
      <c r="F45" s="80"/>
      <c r="G45" s="80"/>
      <c r="H45" s="80"/>
      <c r="I45" s="80" t="str">
        <f>IFERROR(INDEX(入力用シート!$C$7:$N$61,MATCH(12,入力用シート!$J$7:$J$61,0),2),"")</f>
        <v/>
      </c>
      <c r="J45" s="80"/>
      <c r="K45" s="80"/>
      <c r="L45" s="80"/>
      <c r="M45" s="80"/>
      <c r="N45" s="81" t="str">
        <f>IFERROR(INDEX(入力用シート!$C$7:$N$61,MATCH(12,入力用シート!$J$7:$J$61,0),5),"")</f>
        <v/>
      </c>
      <c r="O45" s="81"/>
      <c r="P45" s="81" t="str">
        <f>IFERROR(INDEX(入力用シート!$C$7:$N$61,MATCH(12,入力用シート!$J$7:$J$61,0),6),"")&amp;""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IFERROR(INDEX(入力用シート!$C$7:$N$61,MATCH(12,入力用シート!$J$7:$J$61,0),3),"")</f>
        <v/>
      </c>
      <c r="E46" s="83"/>
      <c r="F46" s="83"/>
      <c r="G46" s="83"/>
      <c r="H46" s="83"/>
      <c r="I46" s="83" t="str">
        <f>IFERROR(INDEX(入力用シート!$C$7:$N$61,MATCH(12,入力用シート!$J$7:$J$61,0),1),"")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IFERROR(INDEX(入力用シート!$C$7:$N$61,MATCH(13,入力用シート!$J$7:$J$61,0),4),"")</f>
        <v/>
      </c>
      <c r="E48" s="80"/>
      <c r="F48" s="80"/>
      <c r="G48" s="80"/>
      <c r="H48" s="80"/>
      <c r="I48" s="80" t="str">
        <f>IFERROR(INDEX(入力用シート!$C$7:$N$61,MATCH(13,入力用シート!$J$7:$J$61,0),2),"")</f>
        <v/>
      </c>
      <c r="J48" s="80"/>
      <c r="K48" s="80"/>
      <c r="L48" s="80"/>
      <c r="M48" s="80"/>
      <c r="N48" s="81" t="str">
        <f>IFERROR(INDEX(入力用シート!$C$7:$N$61,MATCH(13,入力用シート!$J$7:$J$61,0),5),"")</f>
        <v/>
      </c>
      <c r="O48" s="81"/>
      <c r="P48" s="81" t="str">
        <f>IFERROR(INDEX(入力用シート!$C$7:$N$61,MATCH(13,入力用シート!$J$7:$J$61,0),6),"")&amp;""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IFERROR(INDEX(入力用シート!$C$7:$N$61,MATCH(13,入力用シート!$J$7:$J$61,0),3),"")</f>
        <v/>
      </c>
      <c r="E49" s="83"/>
      <c r="F49" s="83"/>
      <c r="G49" s="83"/>
      <c r="H49" s="83"/>
      <c r="I49" s="83" t="str">
        <f>IFERROR(INDEX(入力用シート!$C$7:$N$61,MATCH(13,入力用シート!$J$7:$J$61,0),1),"")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IFERROR(INDEX(入力用シート!$C$7:$N$61,MATCH(14,入力用シート!$J$7:$J$61,0),4),"")</f>
        <v/>
      </c>
      <c r="E51" s="80"/>
      <c r="F51" s="80"/>
      <c r="G51" s="80"/>
      <c r="H51" s="80"/>
      <c r="I51" s="80" t="str">
        <f>IFERROR(INDEX(入力用シート!$C$7:$N$61,MATCH(14,入力用シート!$J$7:$J$61,0),2),"")</f>
        <v/>
      </c>
      <c r="J51" s="80"/>
      <c r="K51" s="80"/>
      <c r="L51" s="80"/>
      <c r="M51" s="80"/>
      <c r="N51" s="81" t="str">
        <f>IFERROR(INDEX(入力用シート!$C$7:$N$61,MATCH(14,入力用シート!$J$7:$J$61,0),5),"")</f>
        <v/>
      </c>
      <c r="O51" s="81"/>
      <c r="P51" s="81" t="str">
        <f>IFERROR(INDEX(入力用シート!$C$7:$N$61,MATCH(14,入力用シート!$J$7:$J$61,0),6),"")&amp;""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IFERROR(INDEX(入力用シート!$C$7:$N$61,MATCH(14,入力用シート!$J$7:$J$61,0),3),"")</f>
        <v/>
      </c>
      <c r="E52" s="83"/>
      <c r="F52" s="83"/>
      <c r="G52" s="83"/>
      <c r="H52" s="83"/>
      <c r="I52" s="83" t="str">
        <f>IFERROR(INDEX(入力用シート!$C$7:$N$61,MATCH(14,入力用シート!$J$7:$J$61,0),1),"")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IFERROR(INDEX(入力用シート!$C$7:$N$61,MATCH(15,入力用シート!$J$7:$J$61,0),4),"")</f>
        <v/>
      </c>
      <c r="E54" s="80"/>
      <c r="F54" s="80"/>
      <c r="G54" s="80"/>
      <c r="H54" s="80"/>
      <c r="I54" s="80" t="str">
        <f>IFERROR(INDEX(入力用シート!$C$7:$N$61,MATCH(15,入力用シート!$J$7:$J$61,0),2),"")</f>
        <v/>
      </c>
      <c r="J54" s="80"/>
      <c r="K54" s="80"/>
      <c r="L54" s="80"/>
      <c r="M54" s="80"/>
      <c r="N54" s="81" t="str">
        <f>IFERROR(INDEX(入力用シート!$C$7:$N$61,MATCH(15,入力用シート!$J$7:$J$61,0),5),"")</f>
        <v/>
      </c>
      <c r="O54" s="81"/>
      <c r="P54" s="81" t="str">
        <f>IFERROR(INDEX(入力用シート!$C$7:$N$61,MATCH(15,入力用シート!$J$7:$J$61,0),6),"")&amp;""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IFERROR(INDEX(入力用シート!$C$7:$N$61,MATCH(15,入力用シート!$J$7:$J$61,0),3),"")</f>
        <v/>
      </c>
      <c r="E55" s="83"/>
      <c r="F55" s="83"/>
      <c r="G55" s="83"/>
      <c r="H55" s="83"/>
      <c r="I55" s="83" t="str">
        <f>IFERROR(INDEX(入力用シート!$C$7:$N$61,MATCH(15,入力用シート!$J$7:$J$61,0),1),"")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W59"/>
  <sheetViews>
    <sheetView view="pageBreakPreview" topLeftCell="A43" zoomScaleNormal="13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1"/>
      <c r="O5" s="81"/>
      <c r="P5" s="81" t="s">
        <v>6</v>
      </c>
      <c r="Q5" s="81"/>
      <c r="R5" s="85" t="s">
        <v>41</v>
      </c>
      <c r="S5" s="87"/>
      <c r="T5" s="81" t="s">
        <v>7</v>
      </c>
      <c r="U5" s="81"/>
      <c r="V5" s="82"/>
      <c r="W5" s="82"/>
    </row>
    <row r="6" spans="2:23" ht="9" customHeight="1" x14ac:dyDescent="0.15">
      <c r="N6" s="4"/>
      <c r="O6" s="4"/>
    </row>
    <row r="7" spans="2:23" ht="13.5" customHeight="1" x14ac:dyDescent="0.15">
      <c r="B7" s="81" t="s">
        <v>42</v>
      </c>
      <c r="C7" s="81"/>
      <c r="D7" s="85" t="s">
        <v>60</v>
      </c>
      <c r="E7" s="86"/>
      <c r="F7" s="86"/>
      <c r="G7" s="87"/>
      <c r="J7" s="81" t="s">
        <v>61</v>
      </c>
      <c r="K7" s="81"/>
      <c r="L7" s="82"/>
      <c r="M7" s="82"/>
      <c r="N7" s="82"/>
      <c r="O7" s="82"/>
      <c r="R7" s="81" t="s">
        <v>54</v>
      </c>
      <c r="S7" s="81"/>
      <c r="T7" s="82"/>
      <c r="U7" s="82"/>
      <c r="V7" s="82"/>
      <c r="W7" s="82"/>
    </row>
    <row r="8" spans="2:23" ht="13.5" customHeight="1" x14ac:dyDescent="0.15">
      <c r="B8" s="81" t="s">
        <v>62</v>
      </c>
      <c r="C8" s="81"/>
      <c r="D8" s="82"/>
      <c r="E8" s="82"/>
      <c r="F8" s="82"/>
      <c r="G8" s="82"/>
      <c r="J8" s="81" t="s">
        <v>13</v>
      </c>
      <c r="K8" s="81"/>
      <c r="L8" s="82"/>
      <c r="M8" s="82"/>
      <c r="N8" s="82"/>
      <c r="O8" s="82"/>
      <c r="R8" s="81" t="s">
        <v>63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64</v>
      </c>
      <c r="C10" s="81"/>
      <c r="D10" s="80" t="s">
        <v>49</v>
      </c>
      <c r="E10" s="80"/>
      <c r="F10" s="80"/>
      <c r="G10" s="80"/>
      <c r="H10" s="80"/>
      <c r="I10" s="80" t="s">
        <v>49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65</v>
      </c>
      <c r="C12" s="79"/>
      <c r="D12" s="80" t="str">
        <f>IFERROR(INDEX(入力用シート!$C$66:$N$105,MATCH(1,入力用シート!$I$66:$I$105,0),4),"")</f>
        <v/>
      </c>
      <c r="E12" s="80"/>
      <c r="F12" s="80"/>
      <c r="G12" s="80"/>
      <c r="H12" s="80"/>
      <c r="I12" s="80" t="str">
        <f>IFERROR(INDEX(入力用シート!$C$66:$N$105,MATCH(1,入力用シート!$I$66:$I$105,0),2),"")</f>
        <v/>
      </c>
      <c r="J12" s="80"/>
      <c r="K12" s="80"/>
      <c r="L12" s="80"/>
      <c r="M12" s="80"/>
      <c r="N12" s="81" t="str">
        <f>IFERROR(INDEX(入力用シート!$C$66:$N$105,MATCH(1,入力用シート!$I$66:$I$105,0),5),"")</f>
        <v/>
      </c>
      <c r="O12" s="81"/>
      <c r="P12" s="82" t="str">
        <f>IFERROR(INDEX(入力用シート!$C$66:$N$105,MATCH(1,入力用シート!$I$66:$I$105,0),6),"")&amp;""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IFERROR(INDEX(入力用シート!$C$66:$N$105,MATCH(1,入力用シート!$I$66:$I$105,0),3),"")</f>
        <v/>
      </c>
      <c r="E13" s="83"/>
      <c r="F13" s="83"/>
      <c r="G13" s="83"/>
      <c r="H13" s="83"/>
      <c r="I13" s="83" t="str">
        <f>IFERROR(INDEX(入力用シート!$C$66:$N$105,MATCH(1,入力用シート!$I$66:$I$105,0),1),"")</f>
        <v/>
      </c>
      <c r="J13" s="83"/>
      <c r="K13" s="83"/>
      <c r="L13" s="83"/>
      <c r="M13" s="83"/>
      <c r="N13" s="81"/>
      <c r="O13" s="81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IFERROR(INDEX(入力用シート!$C$66:$N$105,MATCH(2,入力用シート!$I$66:$I$105,0),4),"")</f>
        <v/>
      </c>
      <c r="E15" s="80"/>
      <c r="F15" s="80"/>
      <c r="G15" s="80"/>
      <c r="H15" s="80"/>
      <c r="I15" s="80" t="str">
        <f>IFERROR(INDEX(入力用シート!$C$66:$N$105,MATCH(2,入力用シート!$I$66:$I$105,0),2),"")</f>
        <v/>
      </c>
      <c r="J15" s="80"/>
      <c r="K15" s="80"/>
      <c r="L15" s="80"/>
      <c r="M15" s="80"/>
      <c r="N15" s="81" t="str">
        <f>IFERROR(INDEX(入力用シート!$C$66:$N$105,MATCH(2,入力用シート!$I$66:$I$105,0),5),"")</f>
        <v/>
      </c>
      <c r="O15" s="81"/>
      <c r="P15" s="82" t="str">
        <f>IFERROR(INDEX(入力用シート!$C$66:$N$105,MATCH(2,入力用シート!$I$66:$I$105,0),6),"")&amp;""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IFERROR(INDEX(入力用シート!$C$66:$N$105,MATCH(2,入力用シート!$I$66:$I$105,0),3),"")</f>
        <v/>
      </c>
      <c r="E16" s="83"/>
      <c r="F16" s="83"/>
      <c r="G16" s="83"/>
      <c r="H16" s="83"/>
      <c r="I16" s="83" t="str">
        <f>IFERROR(INDEX(入力用シート!$C$66:$N$105,MATCH(2,入力用シート!$I$66:$I$105,0),1),"")</f>
        <v/>
      </c>
      <c r="J16" s="83"/>
      <c r="K16" s="83"/>
      <c r="L16" s="83"/>
      <c r="M16" s="83"/>
      <c r="N16" s="81"/>
      <c r="O16" s="81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IFERROR(INDEX(入力用シート!$C$66:$N$105,MATCH(3,入力用シート!$I$66:$I$105,0),4),"")</f>
        <v/>
      </c>
      <c r="E18" s="80"/>
      <c r="F18" s="80"/>
      <c r="G18" s="80"/>
      <c r="H18" s="80"/>
      <c r="I18" s="80" t="str">
        <f>IFERROR(INDEX(入力用シート!$C$66:$N$105,MATCH(3,入力用シート!$I$66:$I$105,0),2),"")</f>
        <v/>
      </c>
      <c r="J18" s="80"/>
      <c r="K18" s="80"/>
      <c r="L18" s="80"/>
      <c r="M18" s="80"/>
      <c r="N18" s="81" t="str">
        <f>IFERROR(INDEX(入力用シート!$C$66:$N$105,MATCH(3,入力用シート!$I$66:$I$105,0),5),"")</f>
        <v/>
      </c>
      <c r="O18" s="81"/>
      <c r="P18" s="82" t="str">
        <f>IFERROR(INDEX(入力用シート!$C$66:$N$105,MATCH(3,入力用シート!$I$66:$I$105,0),6),"")&amp;""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IFERROR(INDEX(入力用シート!$C$66:$N$105,MATCH(3,入力用シート!$I$66:$I$105,0),3),"")</f>
        <v/>
      </c>
      <c r="E19" s="83"/>
      <c r="F19" s="83"/>
      <c r="G19" s="83"/>
      <c r="H19" s="83"/>
      <c r="I19" s="83" t="str">
        <f>IFERROR(INDEX(入力用シート!$C$66:$N$105,MATCH(3,入力用シート!$I$66:$I$105,0),1),"")</f>
        <v/>
      </c>
      <c r="J19" s="83"/>
      <c r="K19" s="83"/>
      <c r="L19" s="83"/>
      <c r="M19" s="83"/>
      <c r="N19" s="81"/>
      <c r="O19" s="81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IFERROR(INDEX(入力用シート!$C$66:$N$105,MATCH(4,入力用シート!$I$66:$I$105,0),4),"")</f>
        <v/>
      </c>
      <c r="E21" s="80"/>
      <c r="F21" s="80"/>
      <c r="G21" s="80"/>
      <c r="H21" s="80"/>
      <c r="I21" s="80" t="str">
        <f>IFERROR(INDEX(入力用シート!$C$66:$N$105,MATCH(4,入力用シート!$I$66:$I$105,0),2),"")</f>
        <v/>
      </c>
      <c r="J21" s="80"/>
      <c r="K21" s="80"/>
      <c r="L21" s="80"/>
      <c r="M21" s="80"/>
      <c r="N21" s="81" t="str">
        <f>IFERROR(INDEX(入力用シート!$C$66:$N$105,MATCH(4,入力用シート!$I$66:$I$105,0),5),"")</f>
        <v/>
      </c>
      <c r="O21" s="81"/>
      <c r="P21" s="82" t="str">
        <f>IFERROR(INDEX(入力用シート!$C$66:$N$105,MATCH(4,入力用シート!$I$66:$I$105,0),6),"")&amp;""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IFERROR(INDEX(入力用シート!$C$66:$N$105,MATCH(4,入力用シート!$I$66:$I$105,0),3),"")</f>
        <v/>
      </c>
      <c r="E22" s="83"/>
      <c r="F22" s="83"/>
      <c r="G22" s="83"/>
      <c r="H22" s="83"/>
      <c r="I22" s="83" t="str">
        <f>IFERROR(INDEX(入力用シート!$C$66:$N$105,MATCH(4,入力用シート!$I$66:$I$105,0),1),"")</f>
        <v/>
      </c>
      <c r="J22" s="83"/>
      <c r="K22" s="83"/>
      <c r="L22" s="83"/>
      <c r="M22" s="83"/>
      <c r="N22" s="81"/>
      <c r="O22" s="81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IFERROR(INDEX(入力用シート!$C$66:$N$105,MATCH(5,入力用シート!$I$66:$I$105,0),4),"")</f>
        <v/>
      </c>
      <c r="E24" s="80"/>
      <c r="F24" s="80"/>
      <c r="G24" s="80"/>
      <c r="H24" s="80"/>
      <c r="I24" s="80" t="str">
        <f>IFERROR(INDEX(入力用シート!$C$66:$N$105,MATCH(5,入力用シート!$I$66:$I$105,0),2),"")</f>
        <v/>
      </c>
      <c r="J24" s="80"/>
      <c r="K24" s="80"/>
      <c r="L24" s="80"/>
      <c r="M24" s="80"/>
      <c r="N24" s="81" t="str">
        <f>IFERROR(INDEX(入力用シート!$C$66:$N$105,MATCH(5,入力用シート!$I$66:$I$105,0),5),"")</f>
        <v/>
      </c>
      <c r="O24" s="81"/>
      <c r="P24" s="82" t="str">
        <f>IFERROR(INDEX(入力用シート!$C$66:$N$105,MATCH(5,入力用シート!$I$66:$I$105,0),6),"")&amp;""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IFERROR(INDEX(入力用シート!$C$66:$N$105,MATCH(5,入力用シート!$I$66:$I$105,0),3),"")</f>
        <v/>
      </c>
      <c r="E25" s="83"/>
      <c r="F25" s="83"/>
      <c r="G25" s="83"/>
      <c r="H25" s="83"/>
      <c r="I25" s="83" t="str">
        <f>IFERROR(INDEX(入力用シート!$C$66:$N$105,MATCH(5,入力用シート!$I$66:$I$105,0),1),"")</f>
        <v/>
      </c>
      <c r="J25" s="83"/>
      <c r="K25" s="83"/>
      <c r="L25" s="83"/>
      <c r="M25" s="83"/>
      <c r="N25" s="81"/>
      <c r="O25" s="81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IFERROR(INDEX(入力用シート!$C$66:$N$105,MATCH(6,入力用シート!$I$66:$I$105,0),4),"")</f>
        <v/>
      </c>
      <c r="E27" s="80"/>
      <c r="F27" s="80"/>
      <c r="G27" s="80"/>
      <c r="H27" s="80"/>
      <c r="I27" s="80" t="str">
        <f>IFERROR(INDEX(入力用シート!$C$66:$N$105,MATCH(6,入力用シート!$I$66:$I$105,0),2),"")</f>
        <v/>
      </c>
      <c r="J27" s="80"/>
      <c r="K27" s="80"/>
      <c r="L27" s="80"/>
      <c r="M27" s="80"/>
      <c r="N27" s="81" t="str">
        <f>IFERROR(INDEX(入力用シート!$C$66:$N$105,MATCH(6,入力用シート!$I$66:$I$105,0),5),"")</f>
        <v/>
      </c>
      <c r="O27" s="81"/>
      <c r="P27" s="82" t="str">
        <f>IFERROR(INDEX(入力用シート!$C$66:$N$105,MATCH(6,入力用シート!$I$66:$I$105,0),6),"")&amp;""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IFERROR(INDEX(入力用シート!$C$66:$N$105,MATCH(6,入力用シート!$I$66:$I$105,0),3),"")</f>
        <v/>
      </c>
      <c r="E28" s="83"/>
      <c r="F28" s="83"/>
      <c r="G28" s="83"/>
      <c r="H28" s="83"/>
      <c r="I28" s="83" t="str">
        <f>IFERROR(INDEX(入力用シート!$C$66:$N$105,MATCH(6,入力用シート!$I$66:$I$105,0),1),"")</f>
        <v/>
      </c>
      <c r="J28" s="83"/>
      <c r="K28" s="83"/>
      <c r="L28" s="83"/>
      <c r="M28" s="83"/>
      <c r="N28" s="81"/>
      <c r="O28" s="81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IFERROR(INDEX(入力用シート!$C$66:$N$105,MATCH(7,入力用シート!$I$66:$I$105,0),4),"")</f>
        <v/>
      </c>
      <c r="E30" s="80"/>
      <c r="F30" s="80"/>
      <c r="G30" s="80"/>
      <c r="H30" s="80"/>
      <c r="I30" s="80" t="str">
        <f>IFERROR(INDEX(入力用シート!$C$66:$N$105,MATCH(7,入力用シート!$I$66:$I$105,0),2),"")</f>
        <v/>
      </c>
      <c r="J30" s="80"/>
      <c r="K30" s="80"/>
      <c r="L30" s="80"/>
      <c r="M30" s="80"/>
      <c r="N30" s="81" t="str">
        <f>IFERROR(INDEX(入力用シート!$C$66:$N$105,MATCH(7,入力用シート!$I$66:$I$105,0),5),"")</f>
        <v/>
      </c>
      <c r="O30" s="81"/>
      <c r="P30" s="82" t="str">
        <f>IFERROR(INDEX(入力用シート!$C$66:$N$105,MATCH(7,入力用シート!$I$66:$I$105,0),6),"")&amp;""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IFERROR(INDEX(入力用シート!$C$66:$N$105,MATCH(7,入力用シート!$I$66:$I$105,0),3),"")</f>
        <v/>
      </c>
      <c r="E31" s="83"/>
      <c r="F31" s="83"/>
      <c r="G31" s="83"/>
      <c r="H31" s="83"/>
      <c r="I31" s="83" t="str">
        <f>IFERROR(INDEX(入力用シート!$C$66:$N$105,MATCH(7,入力用シート!$I$66:$I$105,0),1),"")</f>
        <v/>
      </c>
      <c r="J31" s="83"/>
      <c r="K31" s="83"/>
      <c r="L31" s="83"/>
      <c r="M31" s="83"/>
      <c r="N31" s="81"/>
      <c r="O31" s="81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IFERROR(INDEX(入力用シート!$C$66:$N$105,MATCH(8,入力用シート!$I$66:$I$105,0),4),"")</f>
        <v/>
      </c>
      <c r="E33" s="80"/>
      <c r="F33" s="80"/>
      <c r="G33" s="80"/>
      <c r="H33" s="80"/>
      <c r="I33" s="80" t="str">
        <f>IFERROR(INDEX(入力用シート!$C$66:$N$105,MATCH(8,入力用シート!$I$66:$I$105,0),2),"")</f>
        <v/>
      </c>
      <c r="J33" s="80"/>
      <c r="K33" s="80"/>
      <c r="L33" s="80"/>
      <c r="M33" s="80"/>
      <c r="N33" s="97" t="str">
        <f>IFERROR(INDEX(入力用シート!$C$66:$N$105,MATCH(8,入力用シート!$I$66:$I$105,0),5),"")</f>
        <v/>
      </c>
      <c r="O33" s="98"/>
      <c r="P33" s="82" t="str">
        <f>IFERROR(INDEX(入力用シート!$C$66:$N$105,MATCH(8,入力用シート!$I$66:$I$105,0),6),"")&amp;""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IFERROR(INDEX(入力用シート!$C$66:$N$105,MATCH(8,入力用シート!$I$66:$I$105,0),3),"")</f>
        <v/>
      </c>
      <c r="E34" s="83"/>
      <c r="F34" s="83"/>
      <c r="G34" s="83"/>
      <c r="H34" s="83"/>
      <c r="I34" s="83" t="str">
        <f>IFERROR(INDEX(入力用シート!$C$66:$N$105,MATCH(8,入力用シート!$I$66:$I$105,0),1),"")</f>
        <v/>
      </c>
      <c r="J34" s="83"/>
      <c r="K34" s="83"/>
      <c r="L34" s="83"/>
      <c r="M34" s="83"/>
      <c r="N34" s="99"/>
      <c r="O34" s="100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94"/>
      <c r="O35" s="96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IFERROR(INDEX(入力用シート!$C$66:$N$105,MATCH(9,入力用シート!$I$66:$I$105,0),4),"")</f>
        <v/>
      </c>
      <c r="E36" s="80"/>
      <c r="F36" s="80"/>
      <c r="G36" s="80"/>
      <c r="H36" s="80"/>
      <c r="I36" s="80" t="str">
        <f>IFERROR(INDEX(入力用シート!$C$66:$N$105,MATCH(9,入力用シート!$I$66:$I$105,0),2),"")</f>
        <v/>
      </c>
      <c r="J36" s="80"/>
      <c r="K36" s="80"/>
      <c r="L36" s="80"/>
      <c r="M36" s="80"/>
      <c r="N36" s="81" t="str">
        <f>IFERROR(INDEX(入力用シート!$C$66:$N$105,MATCH(9,入力用シート!$I$66:$I$105,0),5),"")</f>
        <v/>
      </c>
      <c r="O36" s="81"/>
      <c r="P36" s="82" t="str">
        <f>IFERROR(INDEX(入力用シート!$C$66:$N$105,MATCH(9,入力用シート!$I$66:$I$105,0),6),"")&amp;""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IFERROR(INDEX(入力用シート!$C$66:$N$105,MATCH(9,入力用シート!$I$66:$I$105,0),3),"")</f>
        <v/>
      </c>
      <c r="E37" s="83"/>
      <c r="F37" s="83"/>
      <c r="G37" s="83"/>
      <c r="H37" s="83"/>
      <c r="I37" s="83" t="str">
        <f>IFERROR(INDEX(入力用シート!$C$66:$N$105,MATCH(9,入力用シート!$I$66:$I$105,0),1),"")</f>
        <v/>
      </c>
      <c r="J37" s="83"/>
      <c r="K37" s="83"/>
      <c r="L37" s="83"/>
      <c r="M37" s="83"/>
      <c r="N37" s="81"/>
      <c r="O37" s="81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IFERROR(INDEX(入力用シート!$C$66:$N$105,MATCH(10,入力用シート!$I$66:$I$105,0),4),"")</f>
        <v/>
      </c>
      <c r="E39" s="80"/>
      <c r="F39" s="80"/>
      <c r="G39" s="80"/>
      <c r="H39" s="80"/>
      <c r="I39" s="80" t="str">
        <f>IFERROR(INDEX(入力用シート!$C$66:$N$105,MATCH(10,入力用シート!$I$66:$I$105,0),2),"")</f>
        <v/>
      </c>
      <c r="J39" s="80"/>
      <c r="K39" s="80"/>
      <c r="L39" s="80"/>
      <c r="M39" s="80"/>
      <c r="N39" s="81" t="str">
        <f>IFERROR(INDEX(入力用シート!$C$66:$N$105,MATCH(10,入力用シート!$I$66:$I$105,0),5),"")</f>
        <v/>
      </c>
      <c r="O39" s="81"/>
      <c r="P39" s="82" t="str">
        <f>IFERROR(INDEX(入力用シート!$C$66:$N$105,MATCH(10,入力用シート!$I$66:$I$105,0),6),"")&amp;""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IFERROR(INDEX(入力用シート!$C$66:$N$105,MATCH(10,入力用シート!$I$66:$I$105,0),3),"")</f>
        <v/>
      </c>
      <c r="E40" s="83"/>
      <c r="F40" s="83"/>
      <c r="G40" s="83"/>
      <c r="H40" s="83"/>
      <c r="I40" s="83" t="str">
        <f>IFERROR(INDEX(入力用シート!$C$66:$N$105,MATCH(10,入力用シート!$I$66:$I$105,0),1),"")</f>
        <v/>
      </c>
      <c r="J40" s="83"/>
      <c r="K40" s="83"/>
      <c r="L40" s="83"/>
      <c r="M40" s="83"/>
      <c r="N40" s="81"/>
      <c r="O40" s="81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IFERROR(INDEX(入力用シート!$C$66:$N$105,MATCH(11,入力用シート!$I$66:$I$105,0),4),"")</f>
        <v/>
      </c>
      <c r="E42" s="80"/>
      <c r="F42" s="80"/>
      <c r="G42" s="80"/>
      <c r="H42" s="80"/>
      <c r="I42" s="80" t="str">
        <f>IFERROR(INDEX(入力用シート!$C$66:$N$105,MATCH(11,入力用シート!$I$66:$I$105,0),2),"")</f>
        <v/>
      </c>
      <c r="J42" s="80"/>
      <c r="K42" s="80"/>
      <c r="L42" s="80"/>
      <c r="M42" s="80"/>
      <c r="N42" s="81" t="str">
        <f>IFERROR(INDEX(入力用シート!$C$66:$N$105,MATCH(11,入力用シート!$I$66:$I$105,0),5),"")</f>
        <v/>
      </c>
      <c r="O42" s="81"/>
      <c r="P42" s="82" t="str">
        <f>IFERROR(INDEX(入力用シート!$C$66:$N$105,MATCH(11,入力用シート!$I$66:$I$105,0),6),"")&amp;""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IFERROR(INDEX(入力用シート!$C$66:$N$105,MATCH(11,入力用シート!$I$66:$I$105,0),3),"")</f>
        <v/>
      </c>
      <c r="E43" s="83"/>
      <c r="F43" s="83"/>
      <c r="G43" s="83"/>
      <c r="H43" s="83"/>
      <c r="I43" s="83" t="str">
        <f>IFERROR(INDEX(入力用シート!$C$66:$N$105,MATCH(11,入力用シート!$I$66:$I$105,0),1),"")</f>
        <v/>
      </c>
      <c r="J43" s="83"/>
      <c r="K43" s="83"/>
      <c r="L43" s="83"/>
      <c r="M43" s="83"/>
      <c r="N43" s="81"/>
      <c r="O43" s="81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IFERROR(INDEX(入力用シート!$C$66:$N$105,MATCH(12,入力用シート!$I$66:$I$105,0),4),"")</f>
        <v/>
      </c>
      <c r="E45" s="80"/>
      <c r="F45" s="80"/>
      <c r="G45" s="80"/>
      <c r="H45" s="80"/>
      <c r="I45" s="80" t="str">
        <f>IFERROR(INDEX(入力用シート!$C$66:$N$105,MATCH(12,入力用シート!$I$66:$I$105,0),2),"")</f>
        <v/>
      </c>
      <c r="J45" s="80"/>
      <c r="K45" s="80"/>
      <c r="L45" s="80"/>
      <c r="M45" s="80"/>
      <c r="N45" s="81" t="str">
        <f>IFERROR(INDEX(入力用シート!$C$66:$N$105,MATCH(12,入力用シート!$I$66:$I$105,0),5),"")</f>
        <v/>
      </c>
      <c r="O45" s="81"/>
      <c r="P45" s="82" t="str">
        <f>IFERROR(INDEX(入力用シート!$C$66:$N$105,MATCH(12,入力用シート!$I$66:$I$105,0),6),"")&amp;""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IFERROR(INDEX(入力用シート!$C$66:$N$105,MATCH(12,入力用シート!$I$66:$I$105,0),3),"")</f>
        <v/>
      </c>
      <c r="E46" s="83"/>
      <c r="F46" s="83"/>
      <c r="G46" s="83"/>
      <c r="H46" s="83"/>
      <c r="I46" s="83" t="str">
        <f>IFERROR(INDEX(入力用シート!$C$66:$N$105,MATCH(12,入力用シート!$I$66:$I$105,0),1),"")</f>
        <v/>
      </c>
      <c r="J46" s="83"/>
      <c r="K46" s="83"/>
      <c r="L46" s="83"/>
      <c r="M46" s="83"/>
      <c r="N46" s="81"/>
      <c r="O46" s="81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IFERROR(INDEX(入力用シート!$C$66:$N$105,MATCH(13,入力用シート!$I$66:$I$105,0),4),"")</f>
        <v/>
      </c>
      <c r="E48" s="80"/>
      <c r="F48" s="80"/>
      <c r="G48" s="80"/>
      <c r="H48" s="80"/>
      <c r="I48" s="80" t="str">
        <f>IFERROR(INDEX(入力用シート!$C$66:$N$105,MATCH(13,入力用シート!$I$66:$I$105,0),2),"")</f>
        <v/>
      </c>
      <c r="J48" s="80"/>
      <c r="K48" s="80"/>
      <c r="L48" s="80"/>
      <c r="M48" s="80"/>
      <c r="N48" s="81" t="str">
        <f>IFERROR(INDEX(入力用シート!$C$66:$N$105,MATCH(13,入力用シート!$I$66:$I$105,0),5),"")</f>
        <v/>
      </c>
      <c r="O48" s="81"/>
      <c r="P48" s="82" t="str">
        <f>IFERROR(INDEX(入力用シート!$C$66:$N$105,MATCH(13,入力用シート!$I$66:$I$105,0),6),"")&amp;""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IFERROR(INDEX(入力用シート!$C$66:$N$105,MATCH(13,入力用シート!$I$66:$I$105,0),3),"")</f>
        <v/>
      </c>
      <c r="E49" s="83"/>
      <c r="F49" s="83"/>
      <c r="G49" s="83"/>
      <c r="H49" s="83"/>
      <c r="I49" s="83" t="str">
        <f>IFERROR(INDEX(入力用シート!$C$66:$N$105,MATCH(13,入力用シート!$I$66:$I$105,0),1),"")</f>
        <v/>
      </c>
      <c r="J49" s="83"/>
      <c r="K49" s="83"/>
      <c r="L49" s="83"/>
      <c r="M49" s="83"/>
      <c r="N49" s="81"/>
      <c r="O49" s="81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IFERROR(INDEX(入力用シート!$C$66:$N$105,MATCH(14,入力用シート!$I$66:$I$105,0),4),"")</f>
        <v/>
      </c>
      <c r="E51" s="80"/>
      <c r="F51" s="80"/>
      <c r="G51" s="80"/>
      <c r="H51" s="80"/>
      <c r="I51" s="80" t="str">
        <f>IFERROR(INDEX(入力用シート!$C$66:$N$105,MATCH(14,入力用シート!$I$66:$I$105,0),2),"")</f>
        <v/>
      </c>
      <c r="J51" s="80"/>
      <c r="K51" s="80"/>
      <c r="L51" s="80"/>
      <c r="M51" s="80"/>
      <c r="N51" s="81" t="str">
        <f>IFERROR(INDEX(入力用シート!$C$66:$N$105,MATCH(14,入力用シート!$I$66:$I$105,0),5),"")</f>
        <v/>
      </c>
      <c r="O51" s="81"/>
      <c r="P51" s="82" t="str">
        <f>IFERROR(INDEX(入力用シート!$C$66:$N$105,MATCH(14,入力用シート!$I$66:$I$105,0),6),"")&amp;""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IFERROR(INDEX(入力用シート!$C$66:$N$105,MATCH(14,入力用シート!$I$66:$I$105,0),3),"")</f>
        <v/>
      </c>
      <c r="E52" s="83"/>
      <c r="F52" s="83"/>
      <c r="G52" s="83"/>
      <c r="H52" s="83"/>
      <c r="I52" s="83" t="str">
        <f>IFERROR(INDEX(入力用シート!$C$66:$N$105,MATCH(14,入力用シート!$I$66:$I$105,0),1),"")</f>
        <v/>
      </c>
      <c r="J52" s="83"/>
      <c r="K52" s="83"/>
      <c r="L52" s="83"/>
      <c r="M52" s="83"/>
      <c r="N52" s="81"/>
      <c r="O52" s="81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IFERROR(INDEX(入力用シート!$C$66:$N$105,MATCH(15,入力用シート!$I$66:$I$105,0),4),"")</f>
        <v/>
      </c>
      <c r="E54" s="80"/>
      <c r="F54" s="80"/>
      <c r="G54" s="80"/>
      <c r="H54" s="80"/>
      <c r="I54" s="80" t="str">
        <f>IFERROR(INDEX(入力用シート!$C$66:$N$105,MATCH(15,入力用シート!$I$66:$I$105,0),2),"")</f>
        <v/>
      </c>
      <c r="J54" s="80"/>
      <c r="K54" s="80"/>
      <c r="L54" s="80"/>
      <c r="M54" s="80"/>
      <c r="N54" s="81" t="str">
        <f>IFERROR(INDEX(入力用シート!$C$66:$N$105,MATCH(15,入力用シート!$I$66:$I$105,0),5),"")</f>
        <v/>
      </c>
      <c r="O54" s="81"/>
      <c r="P54" s="82" t="str">
        <f>IFERROR(INDEX(入力用シート!$C$66:$N$105,MATCH(15,入力用シート!$I$66:$I$105,0),6),"")&amp;""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IFERROR(INDEX(入力用シート!$C$66:$N$105,MATCH(15,入力用シート!$I$66:$I$105,0),3),"")</f>
        <v/>
      </c>
      <c r="E55" s="83"/>
      <c r="F55" s="83"/>
      <c r="G55" s="83"/>
      <c r="H55" s="83"/>
      <c r="I55" s="83" t="str">
        <f>IFERROR(INDEX(入力用シート!$C$66:$N$105,MATCH(15,入力用シート!$I$66:$I$105,0),1),"")</f>
        <v/>
      </c>
      <c r="J55" s="83"/>
      <c r="K55" s="83"/>
      <c r="L55" s="83"/>
      <c r="M55" s="83"/>
      <c r="N55" s="81"/>
      <c r="O55" s="81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W59"/>
  <sheetViews>
    <sheetView view="pageBreakPreview" topLeftCell="A40" zoomScaleNormal="115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2"/>
      <c r="O5" s="82"/>
      <c r="P5" s="81" t="s">
        <v>6</v>
      </c>
      <c r="Q5" s="81"/>
      <c r="R5" s="85" t="s">
        <v>51</v>
      </c>
      <c r="S5" s="87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52</v>
      </c>
      <c r="C7" s="81"/>
      <c r="D7" s="82"/>
      <c r="E7" s="82"/>
      <c r="F7" s="82"/>
      <c r="G7" s="82"/>
      <c r="J7" s="81" t="s">
        <v>53</v>
      </c>
      <c r="K7" s="81"/>
      <c r="L7" s="82"/>
      <c r="M7" s="82"/>
      <c r="N7" s="82"/>
      <c r="O7" s="82"/>
      <c r="R7" s="81" t="s">
        <v>54</v>
      </c>
      <c r="S7" s="81"/>
      <c r="T7" s="82"/>
      <c r="U7" s="82"/>
      <c r="V7" s="82"/>
      <c r="W7" s="82"/>
    </row>
    <row r="8" spans="2:23" ht="13.5" customHeight="1" x14ac:dyDescent="0.15">
      <c r="B8" s="81" t="s">
        <v>55</v>
      </c>
      <c r="C8" s="81"/>
      <c r="D8" s="85" t="s">
        <v>56</v>
      </c>
      <c r="E8" s="86"/>
      <c r="F8" s="86"/>
      <c r="G8" s="87"/>
      <c r="J8" s="81" t="s">
        <v>57</v>
      </c>
      <c r="K8" s="81"/>
      <c r="L8" s="82"/>
      <c r="M8" s="82"/>
      <c r="N8" s="82"/>
      <c r="O8" s="82"/>
      <c r="R8" s="81" t="s">
        <v>58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48</v>
      </c>
      <c r="E10" s="80"/>
      <c r="F10" s="80"/>
      <c r="G10" s="80"/>
      <c r="H10" s="80"/>
      <c r="I10" s="80" t="s">
        <v>59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50</v>
      </c>
      <c r="C12" s="79"/>
      <c r="D12" s="80" t="str">
        <f>IFERROR(INDEX(入力用シート!$C$66:$N$105,MATCH(1,入力用シート!$J$66:$J$105,0),4),"")</f>
        <v/>
      </c>
      <c r="E12" s="80"/>
      <c r="F12" s="80"/>
      <c r="G12" s="80"/>
      <c r="H12" s="80"/>
      <c r="I12" s="80" t="str">
        <f>IFERROR(INDEX(入力用シート!$C$66:$N$105,MATCH(1,入力用シート!$J$66:$J$105,0),2),"")</f>
        <v/>
      </c>
      <c r="J12" s="80"/>
      <c r="K12" s="80"/>
      <c r="L12" s="80"/>
      <c r="M12" s="80"/>
      <c r="N12" s="81" t="str">
        <f>IFERROR(INDEX(入力用シート!$C$66:$N$105,MATCH(1,入力用シート!$J$66:$J$105,0),5),"")</f>
        <v/>
      </c>
      <c r="O12" s="81"/>
      <c r="P12" s="82" t="str">
        <f>IFERROR(INDEX(入力用シート!$C$66:$N$105,MATCH(1,入力用シート!$J$66:$J$105,0),6),"")&amp;""</f>
        <v/>
      </c>
      <c r="Q12" s="82"/>
      <c r="R12" s="82"/>
      <c r="S12" s="82"/>
      <c r="T12" s="82"/>
      <c r="U12" s="82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IFERROR(INDEX(入力用シート!$C$66:$N$105,MATCH(1,入力用シート!$J$66:$J$105,0),3),"")</f>
        <v/>
      </c>
      <c r="E13" s="83"/>
      <c r="F13" s="83"/>
      <c r="G13" s="83"/>
      <c r="H13" s="83"/>
      <c r="I13" s="83" t="str">
        <f>IFERROR(INDEX(入力用シート!$C$66:$N$105,MATCH(1,入力用シート!$J$66:$J$105,0),1),"")</f>
        <v/>
      </c>
      <c r="J13" s="83"/>
      <c r="K13" s="83"/>
      <c r="L13" s="83"/>
      <c r="M13" s="83"/>
      <c r="N13" s="81"/>
      <c r="O13" s="81"/>
      <c r="P13" s="82"/>
      <c r="Q13" s="82"/>
      <c r="R13" s="82"/>
      <c r="S13" s="82"/>
      <c r="T13" s="82"/>
      <c r="U13" s="82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2"/>
      <c r="Q14" s="82"/>
      <c r="R14" s="82"/>
      <c r="S14" s="82"/>
      <c r="T14" s="82"/>
      <c r="U14" s="82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IFERROR(INDEX(入力用シート!$C$66:$N$105,MATCH(2,入力用シート!$J$66:$J$105,0),4),"")</f>
        <v/>
      </c>
      <c r="E15" s="80"/>
      <c r="F15" s="80"/>
      <c r="G15" s="80"/>
      <c r="H15" s="80"/>
      <c r="I15" s="80" t="str">
        <f>IFERROR(INDEX(入力用シート!$C$66:$N$105,MATCH(2,入力用シート!$J$66:$J$105,0),2),"")</f>
        <v/>
      </c>
      <c r="J15" s="80"/>
      <c r="K15" s="80"/>
      <c r="L15" s="80"/>
      <c r="M15" s="80"/>
      <c r="N15" s="81" t="str">
        <f>IFERROR(INDEX(入力用シート!$C$66:$N$105,MATCH(2,入力用シート!$J$66:$J$105,0),5),"")</f>
        <v/>
      </c>
      <c r="O15" s="81"/>
      <c r="P15" s="82" t="str">
        <f>IFERROR(INDEX(入力用シート!$C$66:$N$105,MATCH(2,入力用シート!$J$66:$J$105,0),6),"")&amp;""</f>
        <v/>
      </c>
      <c r="Q15" s="82"/>
      <c r="R15" s="82"/>
      <c r="S15" s="82"/>
      <c r="T15" s="82"/>
      <c r="U15" s="82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IFERROR(INDEX(入力用シート!$C$66:$N$105,MATCH(2,入力用シート!$J$66:$J$105,0),3),"")</f>
        <v/>
      </c>
      <c r="E16" s="83"/>
      <c r="F16" s="83"/>
      <c r="G16" s="83"/>
      <c r="H16" s="83"/>
      <c r="I16" s="83" t="str">
        <f>IFERROR(INDEX(入力用シート!$C$66:$N$105,MATCH(2,入力用シート!$J$66:$J$105,0),1),"")</f>
        <v/>
      </c>
      <c r="J16" s="83"/>
      <c r="K16" s="83"/>
      <c r="L16" s="83"/>
      <c r="M16" s="83"/>
      <c r="N16" s="81"/>
      <c r="O16" s="81"/>
      <c r="P16" s="82"/>
      <c r="Q16" s="82"/>
      <c r="R16" s="82"/>
      <c r="S16" s="82"/>
      <c r="T16" s="82"/>
      <c r="U16" s="82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2"/>
      <c r="Q17" s="82"/>
      <c r="R17" s="82"/>
      <c r="S17" s="82"/>
      <c r="T17" s="82"/>
      <c r="U17" s="82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IFERROR(INDEX(入力用シート!$C$66:$N$105,MATCH(3,入力用シート!$J$66:$J$105,0),4),"")</f>
        <v/>
      </c>
      <c r="E18" s="80"/>
      <c r="F18" s="80"/>
      <c r="G18" s="80"/>
      <c r="H18" s="80"/>
      <c r="I18" s="80" t="str">
        <f>IFERROR(INDEX(入力用シート!$C$66:$N$105,MATCH(3,入力用シート!$J$66:$J$105,0),2),"")</f>
        <v/>
      </c>
      <c r="J18" s="80"/>
      <c r="K18" s="80"/>
      <c r="L18" s="80"/>
      <c r="M18" s="80"/>
      <c r="N18" s="81" t="str">
        <f>IFERROR(INDEX(入力用シート!$C$66:$N$105,MATCH(3,入力用シート!$J$66:$J$105,0),5),"")</f>
        <v/>
      </c>
      <c r="O18" s="81"/>
      <c r="P18" s="82" t="str">
        <f>IFERROR(INDEX(入力用シート!$C$66:$N$105,MATCH(3,入力用シート!$J$66:$J$105,0),6),"")&amp;""</f>
        <v/>
      </c>
      <c r="Q18" s="82"/>
      <c r="R18" s="82"/>
      <c r="S18" s="82"/>
      <c r="T18" s="82"/>
      <c r="U18" s="82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IFERROR(INDEX(入力用シート!$C$66:$N$105,MATCH(3,入力用シート!$J$66:$J$105,0),3),"")</f>
        <v/>
      </c>
      <c r="E19" s="83"/>
      <c r="F19" s="83"/>
      <c r="G19" s="83"/>
      <c r="H19" s="83"/>
      <c r="I19" s="83" t="str">
        <f>IFERROR(INDEX(入力用シート!$C$66:$N$105,MATCH(3,入力用シート!$J$66:$J$105,0),1),"")</f>
        <v/>
      </c>
      <c r="J19" s="83"/>
      <c r="K19" s="83"/>
      <c r="L19" s="83"/>
      <c r="M19" s="83"/>
      <c r="N19" s="81"/>
      <c r="O19" s="81"/>
      <c r="P19" s="82"/>
      <c r="Q19" s="82"/>
      <c r="R19" s="82"/>
      <c r="S19" s="82"/>
      <c r="T19" s="82"/>
      <c r="U19" s="82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2"/>
      <c r="Q20" s="82"/>
      <c r="R20" s="82"/>
      <c r="S20" s="82"/>
      <c r="T20" s="82"/>
      <c r="U20" s="82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IFERROR(INDEX(入力用シート!$C$66:$N$105,MATCH(4,入力用シート!$J$66:$J$105,0),4),"")</f>
        <v/>
      </c>
      <c r="E21" s="80"/>
      <c r="F21" s="80"/>
      <c r="G21" s="80"/>
      <c r="H21" s="80"/>
      <c r="I21" s="80" t="str">
        <f>IFERROR(INDEX(入力用シート!$C$66:$N$105,MATCH(4,入力用シート!$J$66:$J$105,0),2),"")</f>
        <v/>
      </c>
      <c r="J21" s="80"/>
      <c r="K21" s="80"/>
      <c r="L21" s="80"/>
      <c r="M21" s="80"/>
      <c r="N21" s="81" t="str">
        <f>IFERROR(INDEX(入力用シート!$C$66:$N$105,MATCH(4,入力用シート!$J$66:$J$105,0),5),"")</f>
        <v/>
      </c>
      <c r="O21" s="81"/>
      <c r="P21" s="82" t="str">
        <f>IFERROR(INDEX(入力用シート!$C$66:$N$105,MATCH(4,入力用シート!$J$66:$J$105,0),6),"")&amp;""</f>
        <v/>
      </c>
      <c r="Q21" s="82"/>
      <c r="R21" s="82"/>
      <c r="S21" s="82"/>
      <c r="T21" s="82"/>
      <c r="U21" s="82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IFERROR(INDEX(入力用シート!$C$66:$N$105,MATCH(4,入力用シート!$J$66:$J$105,0),3),"")</f>
        <v/>
      </c>
      <c r="E22" s="83"/>
      <c r="F22" s="83"/>
      <c r="G22" s="83"/>
      <c r="H22" s="83"/>
      <c r="I22" s="83" t="str">
        <f>IFERROR(INDEX(入力用シート!$C$66:$N$105,MATCH(4,入力用シート!$J$66:$J$105,0),1),"")</f>
        <v/>
      </c>
      <c r="J22" s="83"/>
      <c r="K22" s="83"/>
      <c r="L22" s="83"/>
      <c r="M22" s="83"/>
      <c r="N22" s="81"/>
      <c r="O22" s="81"/>
      <c r="P22" s="82"/>
      <c r="Q22" s="82"/>
      <c r="R22" s="82"/>
      <c r="S22" s="82"/>
      <c r="T22" s="82"/>
      <c r="U22" s="82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2"/>
      <c r="Q23" s="82"/>
      <c r="R23" s="82"/>
      <c r="S23" s="82"/>
      <c r="T23" s="82"/>
      <c r="U23" s="82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IFERROR(INDEX(入力用シート!$C$66:$N$105,MATCH(5,入力用シート!$J$66:$J$105,0),4),"")</f>
        <v/>
      </c>
      <c r="E24" s="80"/>
      <c r="F24" s="80"/>
      <c r="G24" s="80"/>
      <c r="H24" s="80"/>
      <c r="I24" s="80" t="str">
        <f>IFERROR(INDEX(入力用シート!$C$66:$N$105,MATCH(5,入力用シート!$J$66:$J$105,0),2),"")</f>
        <v/>
      </c>
      <c r="J24" s="80"/>
      <c r="K24" s="80"/>
      <c r="L24" s="80"/>
      <c r="M24" s="80"/>
      <c r="N24" s="81" t="str">
        <f>IFERROR(INDEX(入力用シート!$C$66:$N$105,MATCH(5,入力用シート!$J$66:$J$105,0),5),"")</f>
        <v/>
      </c>
      <c r="O24" s="81"/>
      <c r="P24" s="82" t="str">
        <f>IFERROR(INDEX(入力用シート!$C$66:$N$105,MATCH(5,入力用シート!$J$66:$J$105,0),6),"")&amp;""</f>
        <v/>
      </c>
      <c r="Q24" s="82"/>
      <c r="R24" s="82"/>
      <c r="S24" s="82"/>
      <c r="T24" s="82"/>
      <c r="U24" s="82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IFERROR(INDEX(入力用シート!$C$66:$N$105,MATCH(5,入力用シート!$J$66:$J$105,0),3),"")</f>
        <v/>
      </c>
      <c r="E25" s="83"/>
      <c r="F25" s="83"/>
      <c r="G25" s="83"/>
      <c r="H25" s="83"/>
      <c r="I25" s="83" t="str">
        <f>IFERROR(INDEX(入力用シート!$C$66:$N$105,MATCH(5,入力用シート!$J$66:$J$105,0),1),"")</f>
        <v/>
      </c>
      <c r="J25" s="83"/>
      <c r="K25" s="83"/>
      <c r="L25" s="83"/>
      <c r="M25" s="83"/>
      <c r="N25" s="81"/>
      <c r="O25" s="81"/>
      <c r="P25" s="82"/>
      <c r="Q25" s="82"/>
      <c r="R25" s="82"/>
      <c r="S25" s="82"/>
      <c r="T25" s="82"/>
      <c r="U25" s="82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2"/>
      <c r="Q26" s="82"/>
      <c r="R26" s="82"/>
      <c r="S26" s="82"/>
      <c r="T26" s="82"/>
      <c r="U26" s="82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IFERROR(INDEX(入力用シート!$C$66:$N$105,MATCH(6,入力用シート!$J$66:$J$105,0),4),"")</f>
        <v/>
      </c>
      <c r="E27" s="80"/>
      <c r="F27" s="80"/>
      <c r="G27" s="80"/>
      <c r="H27" s="80"/>
      <c r="I27" s="80" t="str">
        <f>IFERROR(INDEX(入力用シート!$C$66:$N$105,MATCH(6,入力用シート!$J$66:$J$105,0),2),"")</f>
        <v/>
      </c>
      <c r="J27" s="80"/>
      <c r="K27" s="80"/>
      <c r="L27" s="80"/>
      <c r="M27" s="80"/>
      <c r="N27" s="81" t="str">
        <f>IFERROR(INDEX(入力用シート!$C$66:$N$105,MATCH(6,入力用シート!$J$66:$J$105,0),5),"")</f>
        <v/>
      </c>
      <c r="O27" s="81"/>
      <c r="P27" s="82" t="str">
        <f>IFERROR(INDEX(入力用シート!$C$66:$N$105,MATCH(6,入力用シート!$J$66:$J$105,0),6),"")&amp;""</f>
        <v/>
      </c>
      <c r="Q27" s="82"/>
      <c r="R27" s="82"/>
      <c r="S27" s="82"/>
      <c r="T27" s="82"/>
      <c r="U27" s="82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IFERROR(INDEX(入力用シート!$C$66:$N$105,MATCH(6,入力用シート!$J$66:$J$105,0),3),"")</f>
        <v/>
      </c>
      <c r="E28" s="83"/>
      <c r="F28" s="83"/>
      <c r="G28" s="83"/>
      <c r="H28" s="83"/>
      <c r="I28" s="83" t="str">
        <f>IFERROR(INDEX(入力用シート!$C$66:$N$105,MATCH(6,入力用シート!$J$66:$J$105,0),1),"")</f>
        <v/>
      </c>
      <c r="J28" s="83"/>
      <c r="K28" s="83"/>
      <c r="L28" s="83"/>
      <c r="M28" s="83"/>
      <c r="N28" s="81"/>
      <c r="O28" s="81"/>
      <c r="P28" s="82"/>
      <c r="Q28" s="82"/>
      <c r="R28" s="82"/>
      <c r="S28" s="82"/>
      <c r="T28" s="82"/>
      <c r="U28" s="82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2"/>
      <c r="Q29" s="82"/>
      <c r="R29" s="82"/>
      <c r="S29" s="82"/>
      <c r="T29" s="82"/>
      <c r="U29" s="82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IFERROR(INDEX(入力用シート!$C$66:$N$105,MATCH(7,入力用シート!$J$66:$J$105,0),4),"")</f>
        <v/>
      </c>
      <c r="E30" s="80"/>
      <c r="F30" s="80"/>
      <c r="G30" s="80"/>
      <c r="H30" s="80"/>
      <c r="I30" s="80" t="str">
        <f>IFERROR(INDEX(入力用シート!$C$66:$N$105,MATCH(7,入力用シート!$J$66:$J$105,0),2),"")</f>
        <v/>
      </c>
      <c r="J30" s="80"/>
      <c r="K30" s="80"/>
      <c r="L30" s="80"/>
      <c r="M30" s="80"/>
      <c r="N30" s="81" t="str">
        <f>IFERROR(INDEX(入力用シート!$C$66:$N$105,MATCH(7,入力用シート!$J$66:$J$105,0),5),"")</f>
        <v/>
      </c>
      <c r="O30" s="81"/>
      <c r="P30" s="82" t="str">
        <f>IFERROR(INDEX(入力用シート!$C$66:$N$105,MATCH(7,入力用シート!$J$66:$J$105,0),6),"")&amp;""</f>
        <v/>
      </c>
      <c r="Q30" s="82"/>
      <c r="R30" s="82"/>
      <c r="S30" s="82"/>
      <c r="T30" s="82"/>
      <c r="U30" s="82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IFERROR(INDEX(入力用シート!$C$66:$N$105,MATCH(7,入力用シート!$J$66:$J$105,0),3),"")</f>
        <v/>
      </c>
      <c r="E31" s="83"/>
      <c r="F31" s="83"/>
      <c r="G31" s="83"/>
      <c r="H31" s="83"/>
      <c r="I31" s="83" t="str">
        <f>IFERROR(INDEX(入力用シート!$C$66:$N$105,MATCH(7,入力用シート!$J$66:$J$105,0),1),"")</f>
        <v/>
      </c>
      <c r="J31" s="83"/>
      <c r="K31" s="83"/>
      <c r="L31" s="83"/>
      <c r="M31" s="83"/>
      <c r="N31" s="81"/>
      <c r="O31" s="81"/>
      <c r="P31" s="82"/>
      <c r="Q31" s="82"/>
      <c r="R31" s="82"/>
      <c r="S31" s="82"/>
      <c r="T31" s="82"/>
      <c r="U31" s="82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2"/>
      <c r="Q32" s="82"/>
      <c r="R32" s="82"/>
      <c r="S32" s="82"/>
      <c r="T32" s="82"/>
      <c r="U32" s="82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IFERROR(INDEX(入力用シート!$C$66:$N$105,MATCH(8,入力用シート!$J$66:$J$105,0),4),"")</f>
        <v/>
      </c>
      <c r="E33" s="80"/>
      <c r="F33" s="80"/>
      <c r="G33" s="80"/>
      <c r="H33" s="80"/>
      <c r="I33" s="80" t="str">
        <f>IFERROR(INDEX(入力用シート!$C$66:$N$105,MATCH(8,入力用シート!$J$66:$J$105,0),2),"")</f>
        <v/>
      </c>
      <c r="J33" s="80"/>
      <c r="K33" s="80"/>
      <c r="L33" s="80"/>
      <c r="M33" s="80"/>
      <c r="N33" s="81" t="str">
        <f>IFERROR(INDEX(入力用シート!$C$66:$N$105,MATCH(8,入力用シート!$J$66:$J$105,0),5),"")</f>
        <v/>
      </c>
      <c r="O33" s="81"/>
      <c r="P33" s="82" t="str">
        <f>IFERROR(INDEX(入力用シート!$C$66:$N$105,MATCH(8,入力用シート!$J$66:$J$105,0),6),"")&amp;""</f>
        <v/>
      </c>
      <c r="Q33" s="82"/>
      <c r="R33" s="82"/>
      <c r="S33" s="82"/>
      <c r="T33" s="82"/>
      <c r="U33" s="82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IFERROR(INDEX(入力用シート!$C$66:$N$105,MATCH(8,入力用シート!$J$66:$J$105,0),3),"")</f>
        <v/>
      </c>
      <c r="E34" s="83"/>
      <c r="F34" s="83"/>
      <c r="G34" s="83"/>
      <c r="H34" s="83"/>
      <c r="I34" s="83" t="str">
        <f>IFERROR(INDEX(入力用シート!$C$66:$N$105,MATCH(8,入力用シート!$J$66:$J$105,0),1),"")</f>
        <v/>
      </c>
      <c r="J34" s="83"/>
      <c r="K34" s="83"/>
      <c r="L34" s="83"/>
      <c r="M34" s="83"/>
      <c r="N34" s="81"/>
      <c r="O34" s="81"/>
      <c r="P34" s="82"/>
      <c r="Q34" s="82"/>
      <c r="R34" s="82"/>
      <c r="S34" s="82"/>
      <c r="T34" s="82"/>
      <c r="U34" s="82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2"/>
      <c r="Q35" s="82"/>
      <c r="R35" s="82"/>
      <c r="S35" s="82"/>
      <c r="T35" s="82"/>
      <c r="U35" s="82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IFERROR(INDEX(入力用シート!$C$66:$N$105,MATCH(9,入力用シート!$J$66:$J$105,0),4),"")</f>
        <v/>
      </c>
      <c r="E36" s="80"/>
      <c r="F36" s="80"/>
      <c r="G36" s="80"/>
      <c r="H36" s="80"/>
      <c r="I36" s="80" t="str">
        <f>IFERROR(INDEX(入力用シート!$C$66:$N$105,MATCH(9,入力用シート!$J$66:$J$105,0),2),"")</f>
        <v/>
      </c>
      <c r="J36" s="80"/>
      <c r="K36" s="80"/>
      <c r="L36" s="80"/>
      <c r="M36" s="80"/>
      <c r="N36" s="81" t="str">
        <f>IFERROR(INDEX(入力用シート!$C$66:$N$105,MATCH(9,入力用シート!$J$66:$J$105,0),5),"")</f>
        <v/>
      </c>
      <c r="O36" s="81"/>
      <c r="P36" s="82" t="str">
        <f>IFERROR(INDEX(入力用シート!$C$66:$N$105,MATCH(9,入力用シート!$J$66:$J$105,0),6),"")&amp;""</f>
        <v/>
      </c>
      <c r="Q36" s="82"/>
      <c r="R36" s="82"/>
      <c r="S36" s="82"/>
      <c r="T36" s="82"/>
      <c r="U36" s="82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IFERROR(INDEX(入力用シート!$C$66:$N$105,MATCH(9,入力用シート!$J$66:$J$105,0),3),"")</f>
        <v/>
      </c>
      <c r="E37" s="83"/>
      <c r="F37" s="83"/>
      <c r="G37" s="83"/>
      <c r="H37" s="83"/>
      <c r="I37" s="83" t="str">
        <f>IFERROR(INDEX(入力用シート!$C$66:$N$105,MATCH(9,入力用シート!$J$66:$J$105,0),1),"")</f>
        <v/>
      </c>
      <c r="J37" s="83"/>
      <c r="K37" s="83"/>
      <c r="L37" s="83"/>
      <c r="M37" s="83"/>
      <c r="N37" s="81"/>
      <c r="O37" s="81"/>
      <c r="P37" s="82"/>
      <c r="Q37" s="82"/>
      <c r="R37" s="82"/>
      <c r="S37" s="82"/>
      <c r="T37" s="82"/>
      <c r="U37" s="82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2"/>
      <c r="Q38" s="82"/>
      <c r="R38" s="82"/>
      <c r="S38" s="82"/>
      <c r="T38" s="82"/>
      <c r="U38" s="82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IFERROR(INDEX(入力用シート!$C$66:$N$105,MATCH(10,入力用シート!$J$66:$J$105,0),4),"")</f>
        <v/>
      </c>
      <c r="E39" s="80"/>
      <c r="F39" s="80"/>
      <c r="G39" s="80"/>
      <c r="H39" s="80"/>
      <c r="I39" s="80" t="str">
        <f>IFERROR(INDEX(入力用シート!$C$66:$N$105,MATCH(10,入力用シート!$J$66:$J$105,0),2),"")</f>
        <v/>
      </c>
      <c r="J39" s="80"/>
      <c r="K39" s="80"/>
      <c r="L39" s="80"/>
      <c r="M39" s="80"/>
      <c r="N39" s="81" t="str">
        <f>IFERROR(INDEX(入力用シート!$C$66:$N$105,MATCH(10,入力用シート!$J$66:$J$105,0),5),"")</f>
        <v/>
      </c>
      <c r="O39" s="81"/>
      <c r="P39" s="82" t="str">
        <f>IFERROR(INDEX(入力用シート!$C$66:$N$105,MATCH(10,入力用シート!$J$66:$J$105,0),6),"")&amp;""</f>
        <v/>
      </c>
      <c r="Q39" s="82"/>
      <c r="R39" s="82"/>
      <c r="S39" s="82"/>
      <c r="T39" s="82"/>
      <c r="U39" s="82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IFERROR(INDEX(入力用シート!$C$66:$N$105,MATCH(10,入力用シート!$J$66:$J$105,0),3),"")</f>
        <v/>
      </c>
      <c r="E40" s="83"/>
      <c r="F40" s="83"/>
      <c r="G40" s="83"/>
      <c r="H40" s="83"/>
      <c r="I40" s="83" t="str">
        <f>IFERROR(INDEX(入力用シート!$C$66:$N$105,MATCH(10,入力用シート!$J$66:$J$105,0),1),"")</f>
        <v/>
      </c>
      <c r="J40" s="83"/>
      <c r="K40" s="83"/>
      <c r="L40" s="83"/>
      <c r="M40" s="83"/>
      <c r="N40" s="81"/>
      <c r="O40" s="81"/>
      <c r="P40" s="82"/>
      <c r="Q40" s="82"/>
      <c r="R40" s="82"/>
      <c r="S40" s="82"/>
      <c r="T40" s="82"/>
      <c r="U40" s="82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2"/>
      <c r="Q41" s="82"/>
      <c r="R41" s="82"/>
      <c r="S41" s="82"/>
      <c r="T41" s="82"/>
      <c r="U41" s="82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IFERROR(INDEX(入力用シート!$C$66:$N$105,MATCH(11,入力用シート!$J$66:$J$105,0),4),"")</f>
        <v/>
      </c>
      <c r="E42" s="80"/>
      <c r="F42" s="80"/>
      <c r="G42" s="80"/>
      <c r="H42" s="80"/>
      <c r="I42" s="80" t="str">
        <f>IFERROR(INDEX(入力用シート!$C$66:$N$105,MATCH(11,入力用シート!$J$66:$J$105,0),2),"")</f>
        <v/>
      </c>
      <c r="J42" s="80"/>
      <c r="K42" s="80"/>
      <c r="L42" s="80"/>
      <c r="M42" s="80"/>
      <c r="N42" s="81" t="str">
        <f>IFERROR(INDEX(入力用シート!$C$66:$N$105,MATCH(11,入力用シート!$J$66:$J$105,0),5),"")</f>
        <v/>
      </c>
      <c r="O42" s="81"/>
      <c r="P42" s="82" t="str">
        <f>IFERROR(INDEX(入力用シート!$C$66:$N$105,MATCH(11,入力用シート!$J$66:$J$105,0),6),"")&amp;""</f>
        <v/>
      </c>
      <c r="Q42" s="82"/>
      <c r="R42" s="82"/>
      <c r="S42" s="82"/>
      <c r="T42" s="82"/>
      <c r="U42" s="82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IFERROR(INDEX(入力用シート!$C$66:$N$105,MATCH(11,入力用シート!$J$66:$J$105,0),3),"")</f>
        <v/>
      </c>
      <c r="E43" s="83"/>
      <c r="F43" s="83"/>
      <c r="G43" s="83"/>
      <c r="H43" s="83"/>
      <c r="I43" s="83" t="str">
        <f>IFERROR(INDEX(入力用シート!$C$66:$N$105,MATCH(11,入力用シート!$J$66:$J$105,0),1),"")</f>
        <v/>
      </c>
      <c r="J43" s="83"/>
      <c r="K43" s="83"/>
      <c r="L43" s="83"/>
      <c r="M43" s="83"/>
      <c r="N43" s="81"/>
      <c r="O43" s="81"/>
      <c r="P43" s="82"/>
      <c r="Q43" s="82"/>
      <c r="R43" s="82"/>
      <c r="S43" s="82"/>
      <c r="T43" s="82"/>
      <c r="U43" s="82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2"/>
      <c r="Q44" s="82"/>
      <c r="R44" s="82"/>
      <c r="S44" s="82"/>
      <c r="T44" s="82"/>
      <c r="U44" s="82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IFERROR(INDEX(入力用シート!$C$66:$N$105,MATCH(12,入力用シート!$J$66:$J$105,0),4),"")</f>
        <v/>
      </c>
      <c r="E45" s="80"/>
      <c r="F45" s="80"/>
      <c r="G45" s="80"/>
      <c r="H45" s="80"/>
      <c r="I45" s="80" t="str">
        <f>IFERROR(INDEX(入力用シート!$C$66:$N$105,MATCH(12,入力用シート!$J$66:$J$105,0),2),"")</f>
        <v/>
      </c>
      <c r="J45" s="80"/>
      <c r="K45" s="80"/>
      <c r="L45" s="80"/>
      <c r="M45" s="80"/>
      <c r="N45" s="81" t="str">
        <f>IFERROR(INDEX(入力用シート!$C$66:$N$105,MATCH(12,入力用シート!$J$66:$J$105,0),5),"")</f>
        <v/>
      </c>
      <c r="O45" s="81"/>
      <c r="P45" s="82" t="str">
        <f>IFERROR(INDEX(入力用シート!$C$66:$N$105,MATCH(12,入力用シート!$J$66:$J$105,0),6),"")&amp;""</f>
        <v/>
      </c>
      <c r="Q45" s="82"/>
      <c r="R45" s="82"/>
      <c r="S45" s="82"/>
      <c r="T45" s="82"/>
      <c r="U45" s="82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IFERROR(INDEX(入力用シート!$C$66:$N$105,MATCH(12,入力用シート!$J$66:$J$105,0),3),"")</f>
        <v/>
      </c>
      <c r="E46" s="83"/>
      <c r="F46" s="83"/>
      <c r="G46" s="83"/>
      <c r="H46" s="83"/>
      <c r="I46" s="83" t="str">
        <f>IFERROR(INDEX(入力用シート!$C$66:$N$105,MATCH(12,入力用シート!$J$66:$J$105,0),1),"")</f>
        <v/>
      </c>
      <c r="J46" s="83"/>
      <c r="K46" s="83"/>
      <c r="L46" s="83"/>
      <c r="M46" s="83"/>
      <c r="N46" s="81"/>
      <c r="O46" s="81"/>
      <c r="P46" s="82"/>
      <c r="Q46" s="82"/>
      <c r="R46" s="82"/>
      <c r="S46" s="82"/>
      <c r="T46" s="82"/>
      <c r="U46" s="82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2"/>
      <c r="Q47" s="82"/>
      <c r="R47" s="82"/>
      <c r="S47" s="82"/>
      <c r="T47" s="82"/>
      <c r="U47" s="82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IFERROR(INDEX(入力用シート!$C$66:$N$105,MATCH(13,入力用シート!$J$66:$J$105,0),4),"")</f>
        <v/>
      </c>
      <c r="E48" s="80"/>
      <c r="F48" s="80"/>
      <c r="G48" s="80"/>
      <c r="H48" s="80"/>
      <c r="I48" s="80" t="str">
        <f>IFERROR(INDEX(入力用シート!$C$66:$N$105,MATCH(13,入力用シート!$J$66:$J$105,0),2),"")</f>
        <v/>
      </c>
      <c r="J48" s="80"/>
      <c r="K48" s="80"/>
      <c r="L48" s="80"/>
      <c r="M48" s="80"/>
      <c r="N48" s="81" t="str">
        <f>IFERROR(INDEX(入力用シート!$C$66:$N$105,MATCH(13,入力用シート!$J$66:$J$105,0),5),"")</f>
        <v/>
      </c>
      <c r="O48" s="81"/>
      <c r="P48" s="82" t="str">
        <f>IFERROR(INDEX(入力用シート!$C$66:$N$105,MATCH(13,入力用シート!$J$66:$J$105,0),6),"")&amp;""</f>
        <v/>
      </c>
      <c r="Q48" s="82"/>
      <c r="R48" s="82"/>
      <c r="S48" s="82"/>
      <c r="T48" s="82"/>
      <c r="U48" s="82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IFERROR(INDEX(入力用シート!$C$66:$N$105,MATCH(13,入力用シート!$J$66:$J$105,0),3),"")</f>
        <v/>
      </c>
      <c r="E49" s="83"/>
      <c r="F49" s="83"/>
      <c r="G49" s="83"/>
      <c r="H49" s="83"/>
      <c r="I49" s="83" t="str">
        <f>IFERROR(INDEX(入力用シート!$C$66:$N$105,MATCH(13,入力用シート!$J$66:$J$105,0),1),"")</f>
        <v/>
      </c>
      <c r="J49" s="83"/>
      <c r="K49" s="83"/>
      <c r="L49" s="83"/>
      <c r="M49" s="83"/>
      <c r="N49" s="81"/>
      <c r="O49" s="81"/>
      <c r="P49" s="82"/>
      <c r="Q49" s="82"/>
      <c r="R49" s="82"/>
      <c r="S49" s="82"/>
      <c r="T49" s="82"/>
      <c r="U49" s="82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2"/>
      <c r="Q50" s="82"/>
      <c r="R50" s="82"/>
      <c r="S50" s="82"/>
      <c r="T50" s="82"/>
      <c r="U50" s="82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IFERROR(INDEX(入力用シート!$C$66:$N$105,MATCH(14,入力用シート!$J$66:$J$105,0),4),"")</f>
        <v/>
      </c>
      <c r="E51" s="80"/>
      <c r="F51" s="80"/>
      <c r="G51" s="80"/>
      <c r="H51" s="80"/>
      <c r="I51" s="80" t="str">
        <f>IFERROR(INDEX(入力用シート!$C$66:$N$105,MATCH(14,入力用シート!$J$66:$J$105,0),2),"")</f>
        <v/>
      </c>
      <c r="J51" s="80"/>
      <c r="K51" s="80"/>
      <c r="L51" s="80"/>
      <c r="M51" s="80"/>
      <c r="N51" s="81" t="str">
        <f>IFERROR(INDEX(入力用シート!$C$66:$N$105,MATCH(14,入力用シート!$J$66:$J$105,0),5),"")</f>
        <v/>
      </c>
      <c r="O51" s="81"/>
      <c r="P51" s="82" t="str">
        <f>IFERROR(INDEX(入力用シート!$C$66:$N$105,MATCH(14,入力用シート!$J$66:$J$105,0),6),"")&amp;""</f>
        <v/>
      </c>
      <c r="Q51" s="82"/>
      <c r="R51" s="82"/>
      <c r="S51" s="82"/>
      <c r="T51" s="82"/>
      <c r="U51" s="82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IFERROR(INDEX(入力用シート!$C$66:$N$105,MATCH(14,入力用シート!$J$66:$J$105,0),3),"")</f>
        <v/>
      </c>
      <c r="E52" s="83"/>
      <c r="F52" s="83"/>
      <c r="G52" s="83"/>
      <c r="H52" s="83"/>
      <c r="I52" s="83" t="str">
        <f>IFERROR(INDEX(入力用シート!$C$66:$N$105,MATCH(14,入力用シート!$J$66:$J$105,0),1),"")</f>
        <v/>
      </c>
      <c r="J52" s="83"/>
      <c r="K52" s="83"/>
      <c r="L52" s="83"/>
      <c r="M52" s="83"/>
      <c r="N52" s="81"/>
      <c r="O52" s="81"/>
      <c r="P52" s="82"/>
      <c r="Q52" s="82"/>
      <c r="R52" s="82"/>
      <c r="S52" s="82"/>
      <c r="T52" s="82"/>
      <c r="U52" s="82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2"/>
      <c r="Q53" s="82"/>
      <c r="R53" s="82"/>
      <c r="S53" s="82"/>
      <c r="T53" s="82"/>
      <c r="U53" s="82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IFERROR(INDEX(入力用シート!$C$66:$N$105,MATCH(15,入力用シート!$J$66:$J$105,0),4),"")</f>
        <v/>
      </c>
      <c r="E54" s="80"/>
      <c r="F54" s="80"/>
      <c r="G54" s="80"/>
      <c r="H54" s="80"/>
      <c r="I54" s="80" t="str">
        <f>IFERROR(INDEX(入力用シート!$C$66:$N$105,MATCH(15,入力用シート!$J$66:$J$105,0),2),"")</f>
        <v/>
      </c>
      <c r="J54" s="80"/>
      <c r="K54" s="80"/>
      <c r="L54" s="80"/>
      <c r="M54" s="80"/>
      <c r="N54" s="81" t="str">
        <f>IFERROR(INDEX(入力用シート!$C$66:$N$105,MATCH(15,入力用シート!$J$66:$J$105,0),5),"")</f>
        <v/>
      </c>
      <c r="O54" s="81"/>
      <c r="P54" s="82" t="str">
        <f>IFERROR(INDEX(入力用シート!$C$66:$N$105,MATCH(15,入力用シート!$J$66:$J$105,0),6),"")&amp;""</f>
        <v/>
      </c>
      <c r="Q54" s="82"/>
      <c r="R54" s="82"/>
      <c r="S54" s="82"/>
      <c r="T54" s="82"/>
      <c r="U54" s="82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IFERROR(INDEX(入力用シート!$C$66:$N$105,MATCH(15,入力用シート!$J$66:$J$105,0),3),"")</f>
        <v/>
      </c>
      <c r="E55" s="83"/>
      <c r="F55" s="83"/>
      <c r="G55" s="83"/>
      <c r="H55" s="83"/>
      <c r="I55" s="83" t="str">
        <f>IFERROR(INDEX(入力用シート!$C$66:$N$105,MATCH(15,入力用シート!$J$66:$J$105,0),1),"")</f>
        <v/>
      </c>
      <c r="J55" s="83"/>
      <c r="K55" s="83"/>
      <c r="L55" s="83"/>
      <c r="M55" s="83"/>
      <c r="N55" s="81"/>
      <c r="O55" s="81"/>
      <c r="P55" s="82"/>
      <c r="Q55" s="82"/>
      <c r="R55" s="82"/>
      <c r="S55" s="82"/>
      <c r="T55" s="82"/>
      <c r="U55" s="82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2"/>
      <c r="Q56" s="82"/>
      <c r="R56" s="82"/>
      <c r="S56" s="82"/>
      <c r="T56" s="82"/>
      <c r="U56" s="82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59"/>
  <sheetViews>
    <sheetView view="pageBreakPreview" topLeftCell="A43" zoomScaleNormal="10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 t="s">
        <v>43</v>
      </c>
      <c r="O5" s="87"/>
      <c r="P5" s="81" t="s">
        <v>6</v>
      </c>
      <c r="Q5" s="81"/>
      <c r="R5" s="82"/>
      <c r="S5" s="82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52</v>
      </c>
      <c r="C7" s="81"/>
      <c r="D7" s="82"/>
      <c r="E7" s="82"/>
      <c r="F7" s="82"/>
      <c r="G7" s="82"/>
      <c r="J7" s="81" t="s">
        <v>44</v>
      </c>
      <c r="K7" s="81"/>
      <c r="L7" s="82"/>
      <c r="M7" s="82"/>
      <c r="N7" s="82"/>
      <c r="O7" s="82"/>
      <c r="R7" s="81" t="s">
        <v>66</v>
      </c>
      <c r="S7" s="81"/>
      <c r="T7" s="85" t="s">
        <v>51</v>
      </c>
      <c r="U7" s="86"/>
      <c r="V7" s="86"/>
      <c r="W7" s="87"/>
    </row>
    <row r="8" spans="2:23" ht="13.5" customHeight="1" x14ac:dyDescent="0.15">
      <c r="B8" s="81" t="s">
        <v>67</v>
      </c>
      <c r="C8" s="81"/>
      <c r="D8" s="82"/>
      <c r="E8" s="82"/>
      <c r="F8" s="82"/>
      <c r="G8" s="82"/>
      <c r="J8" s="81" t="s">
        <v>68</v>
      </c>
      <c r="K8" s="81"/>
      <c r="L8" s="82"/>
      <c r="M8" s="82"/>
      <c r="N8" s="82"/>
      <c r="O8" s="82"/>
      <c r="R8" s="81" t="s">
        <v>58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48</v>
      </c>
      <c r="E10" s="80"/>
      <c r="F10" s="80"/>
      <c r="G10" s="80"/>
      <c r="H10" s="80"/>
      <c r="I10" s="80" t="s">
        <v>48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69</v>
      </c>
      <c r="C12" s="79"/>
      <c r="D12" s="80" t="str">
        <f>IFERROR(INDEX(入力用シート!$C$7:$N$61,MATCH(1,入力用シート!$K$7:$K$61,0),4),"")</f>
        <v/>
      </c>
      <c r="E12" s="80"/>
      <c r="F12" s="80"/>
      <c r="G12" s="80"/>
      <c r="H12" s="80"/>
      <c r="I12" s="80" t="str">
        <f>IFERROR(INDEX(入力用シート!$C$7:$N$61,MATCH(1,入力用シート!$K$7:$K$61,0),2),"")</f>
        <v/>
      </c>
      <c r="J12" s="80"/>
      <c r="K12" s="80"/>
      <c r="L12" s="80"/>
      <c r="M12" s="80"/>
      <c r="N12" s="81" t="str">
        <f>IFERROR(INDEX(入力用シート!$C$7:$N$61,MATCH(1,入力用シート!$K$7:$K$61,0),5),"")</f>
        <v/>
      </c>
      <c r="O12" s="81"/>
      <c r="P12" s="103" t="str">
        <f>IFERROR(INDEX(入力用シート!$C$7:$N$61,MATCH(1,入力用シート!$K$7:$K$61,0),6),"")&amp;""</f>
        <v/>
      </c>
      <c r="Q12" s="104"/>
      <c r="R12" s="104"/>
      <c r="S12" s="104"/>
      <c r="T12" s="104"/>
      <c r="U12" s="105"/>
      <c r="V12" s="82"/>
      <c r="W12" s="82"/>
    </row>
    <row r="13" spans="2:23" ht="13.5" customHeight="1" x14ac:dyDescent="0.15">
      <c r="B13" s="79"/>
      <c r="C13" s="79"/>
      <c r="D13" s="83" t="str">
        <f>IFERROR(INDEX(入力用シート!$C$7:$N$61,MATCH(1,入力用シート!$K$7:$K$61,0),3),"")</f>
        <v/>
      </c>
      <c r="E13" s="83"/>
      <c r="F13" s="83"/>
      <c r="G13" s="83"/>
      <c r="H13" s="83"/>
      <c r="I13" s="83" t="str">
        <f>IFERROR(INDEX(入力用シート!$C$7:$N$61,MATCH(1,入力用シート!$K$7:$K$61,0),1),"")</f>
        <v/>
      </c>
      <c r="J13" s="83"/>
      <c r="K13" s="83"/>
      <c r="L13" s="83"/>
      <c r="M13" s="83"/>
      <c r="N13" s="81"/>
      <c r="O13" s="81"/>
      <c r="P13" s="106"/>
      <c r="Q13" s="107"/>
      <c r="R13" s="107"/>
      <c r="S13" s="107"/>
      <c r="T13" s="107"/>
      <c r="U13" s="108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109"/>
      <c r="Q14" s="110"/>
      <c r="R14" s="110"/>
      <c r="S14" s="110"/>
      <c r="T14" s="110"/>
      <c r="U14" s="11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IFERROR(INDEX(入力用シート!$C$7:$N$61,MATCH(2,入力用シート!$K$7:$K$61,0),4),"")</f>
        <v/>
      </c>
      <c r="E15" s="80"/>
      <c r="F15" s="80"/>
      <c r="G15" s="80"/>
      <c r="H15" s="80"/>
      <c r="I15" s="80" t="str">
        <f>IFERROR(INDEX(入力用シート!$C$7:$N$61,MATCH(2,入力用シート!$K$7:$K$61,0),2),"")</f>
        <v/>
      </c>
      <c r="J15" s="80"/>
      <c r="K15" s="80"/>
      <c r="L15" s="80"/>
      <c r="M15" s="80"/>
      <c r="N15" s="81" t="str">
        <f>IFERROR(INDEX(入力用シート!$C$7:$N$61,MATCH(2,入力用シート!$K$7:$K$61,0),5),"")</f>
        <v/>
      </c>
      <c r="O15" s="81"/>
      <c r="P15" s="102" t="str">
        <f>IFERROR(INDEX(入力用シート!$C$7:$N$61,MATCH(2,入力用シート!$K$7:$K$61,0),6),"")&amp;""</f>
        <v/>
      </c>
      <c r="Q15" s="101"/>
      <c r="R15" s="101"/>
      <c r="S15" s="101"/>
      <c r="T15" s="101"/>
      <c r="U15" s="10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IFERROR(INDEX(入力用シート!$C$7:$N$61,MATCH(2,入力用シート!$K$7:$K$61,0),3),"")</f>
        <v/>
      </c>
      <c r="E16" s="83"/>
      <c r="F16" s="83"/>
      <c r="G16" s="83"/>
      <c r="H16" s="83"/>
      <c r="I16" s="83" t="str">
        <f>IFERROR(INDEX(入力用シート!$C$7:$N$61,MATCH(2,入力用シート!$K$7:$K$61,0),1),"")</f>
        <v/>
      </c>
      <c r="J16" s="83"/>
      <c r="K16" s="83"/>
      <c r="L16" s="83"/>
      <c r="M16" s="83"/>
      <c r="N16" s="81"/>
      <c r="O16" s="81"/>
      <c r="P16" s="101"/>
      <c r="Q16" s="101"/>
      <c r="R16" s="101"/>
      <c r="S16" s="101"/>
      <c r="T16" s="101"/>
      <c r="U16" s="10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101"/>
      <c r="Q17" s="101"/>
      <c r="R17" s="101"/>
      <c r="S17" s="101"/>
      <c r="T17" s="101"/>
      <c r="U17" s="10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IFERROR(INDEX(入力用シート!$C$7:$N$61,MATCH(3,入力用シート!$K$7:$K$61,0),4),"")</f>
        <v/>
      </c>
      <c r="E18" s="80"/>
      <c r="F18" s="80"/>
      <c r="G18" s="80"/>
      <c r="H18" s="80"/>
      <c r="I18" s="80" t="str">
        <f>IFERROR(INDEX(入力用シート!$C$7:$N$61,MATCH(3,入力用シート!$K$7:$K$61,0),2),"")</f>
        <v/>
      </c>
      <c r="J18" s="80"/>
      <c r="K18" s="80"/>
      <c r="L18" s="80"/>
      <c r="M18" s="80"/>
      <c r="N18" s="81" t="str">
        <f>IFERROR(INDEX(入力用シート!$C$7:$N$61,MATCH(3,入力用シート!$K$7:$K$61,0),5),"")</f>
        <v/>
      </c>
      <c r="O18" s="81"/>
      <c r="P18" s="102" t="str">
        <f>IFERROR(INDEX(入力用シート!$C$7:$N$61,MATCH(3,入力用シート!$K$7:$K$61,0),6),"")&amp;""</f>
        <v/>
      </c>
      <c r="Q18" s="101"/>
      <c r="R18" s="101"/>
      <c r="S18" s="101"/>
      <c r="T18" s="101"/>
      <c r="U18" s="10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IFERROR(INDEX(入力用シート!$C$7:$N$61,MATCH(3,入力用シート!$K$7:$K$61,0),3),"")</f>
        <v/>
      </c>
      <c r="E19" s="83"/>
      <c r="F19" s="83"/>
      <c r="G19" s="83"/>
      <c r="H19" s="83"/>
      <c r="I19" s="83" t="str">
        <f>IFERROR(INDEX(入力用シート!$C$7:$N$61,MATCH(3,入力用シート!$K$7:$K$61,0),1),"")</f>
        <v/>
      </c>
      <c r="J19" s="83"/>
      <c r="K19" s="83"/>
      <c r="L19" s="83"/>
      <c r="M19" s="83"/>
      <c r="N19" s="81"/>
      <c r="O19" s="81"/>
      <c r="P19" s="101"/>
      <c r="Q19" s="101"/>
      <c r="R19" s="101"/>
      <c r="S19" s="101"/>
      <c r="T19" s="101"/>
      <c r="U19" s="10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101"/>
      <c r="Q20" s="101"/>
      <c r="R20" s="101"/>
      <c r="S20" s="101"/>
      <c r="T20" s="101"/>
      <c r="U20" s="10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IFERROR(INDEX(入力用シート!$C$7:$N$61,MATCH(4,入力用シート!$K$7:$K$61,0),4),"")</f>
        <v/>
      </c>
      <c r="E21" s="80"/>
      <c r="F21" s="80"/>
      <c r="G21" s="80"/>
      <c r="H21" s="80"/>
      <c r="I21" s="80" t="str">
        <f>IFERROR(INDEX(入力用シート!$C$7:$N$61,MATCH(4,入力用シート!$K$7:$K$61,0),2),"")</f>
        <v/>
      </c>
      <c r="J21" s="80"/>
      <c r="K21" s="80"/>
      <c r="L21" s="80"/>
      <c r="M21" s="80"/>
      <c r="N21" s="81" t="str">
        <f>IFERROR(INDEX(入力用シート!$C$7:$N$61,MATCH(4,入力用シート!$K$7:$K$61,0),5),"")</f>
        <v/>
      </c>
      <c r="O21" s="81"/>
      <c r="P21" s="102" t="str">
        <f>IFERROR(INDEX(入力用シート!$C$7:$N$61,MATCH(4,入力用シート!$K$7:$K$61,0),6),"")&amp;""</f>
        <v/>
      </c>
      <c r="Q21" s="101"/>
      <c r="R21" s="101"/>
      <c r="S21" s="101"/>
      <c r="T21" s="101"/>
      <c r="U21" s="10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IFERROR(INDEX(入力用シート!$C$7:$N$61,MATCH(4,入力用シート!$K$7:$K$61,0),3),"")</f>
        <v/>
      </c>
      <c r="E22" s="83"/>
      <c r="F22" s="83"/>
      <c r="G22" s="83"/>
      <c r="H22" s="83"/>
      <c r="I22" s="83" t="str">
        <f>IFERROR(INDEX(入力用シート!$C$7:$N$61,MATCH(4,入力用シート!$K$7:$K$61,0),1),"")</f>
        <v/>
      </c>
      <c r="J22" s="83"/>
      <c r="K22" s="83"/>
      <c r="L22" s="83"/>
      <c r="M22" s="83"/>
      <c r="N22" s="81"/>
      <c r="O22" s="81"/>
      <c r="P22" s="101"/>
      <c r="Q22" s="101"/>
      <c r="R22" s="101"/>
      <c r="S22" s="101"/>
      <c r="T22" s="101"/>
      <c r="U22" s="10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101"/>
      <c r="Q23" s="101"/>
      <c r="R23" s="101"/>
      <c r="S23" s="101"/>
      <c r="T23" s="101"/>
      <c r="U23" s="10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IFERROR(INDEX(入力用シート!$C$7:$N$61,MATCH(5,入力用シート!$K$7:$K$61,0),4),"")</f>
        <v/>
      </c>
      <c r="E24" s="80"/>
      <c r="F24" s="80"/>
      <c r="G24" s="80"/>
      <c r="H24" s="80"/>
      <c r="I24" s="80" t="str">
        <f>IFERROR(INDEX(入力用シート!$C$7:$N$61,MATCH(5,入力用シート!$K$7:$K$61,0),2),"")</f>
        <v/>
      </c>
      <c r="J24" s="80"/>
      <c r="K24" s="80"/>
      <c r="L24" s="80"/>
      <c r="M24" s="80"/>
      <c r="N24" s="81" t="str">
        <f>IFERROR(INDEX(入力用シート!$C$7:$N$61,MATCH(5,入力用シート!$K$7:$K$61,0),5),"")</f>
        <v/>
      </c>
      <c r="O24" s="81"/>
      <c r="P24" s="102" t="str">
        <f>IFERROR(INDEX(入力用シート!$C$7:$N$61,MATCH(5,入力用シート!$K$7:$K$61,0),6),"")&amp;""</f>
        <v/>
      </c>
      <c r="Q24" s="101"/>
      <c r="R24" s="101"/>
      <c r="S24" s="101"/>
      <c r="T24" s="101"/>
      <c r="U24" s="10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IFERROR(INDEX(入力用シート!$C$7:$N$61,MATCH(5,入力用シート!$K$7:$K$61,0),3),"")</f>
        <v/>
      </c>
      <c r="E25" s="83"/>
      <c r="F25" s="83"/>
      <c r="G25" s="83"/>
      <c r="H25" s="83"/>
      <c r="I25" s="83" t="str">
        <f>IFERROR(INDEX(入力用シート!$C$7:$N$61,MATCH(5,入力用シート!$K$7:$K$61,0),1),"")</f>
        <v/>
      </c>
      <c r="J25" s="83"/>
      <c r="K25" s="83"/>
      <c r="L25" s="83"/>
      <c r="M25" s="83"/>
      <c r="N25" s="81"/>
      <c r="O25" s="81"/>
      <c r="P25" s="101"/>
      <c r="Q25" s="101"/>
      <c r="R25" s="101"/>
      <c r="S25" s="101"/>
      <c r="T25" s="101"/>
      <c r="U25" s="10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101"/>
      <c r="Q26" s="101"/>
      <c r="R26" s="101"/>
      <c r="S26" s="101"/>
      <c r="T26" s="101"/>
      <c r="U26" s="10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IFERROR(INDEX(入力用シート!$C$7:$N$61,MATCH(6,入力用シート!$K$7:$K$61,0),4),"")</f>
        <v/>
      </c>
      <c r="E27" s="80"/>
      <c r="F27" s="80"/>
      <c r="G27" s="80"/>
      <c r="H27" s="80"/>
      <c r="I27" s="80" t="str">
        <f>IFERROR(INDEX(入力用シート!$C$7:$N$61,MATCH(6,入力用シート!$K$7:$K$61,0),2),"")</f>
        <v/>
      </c>
      <c r="J27" s="80"/>
      <c r="K27" s="80"/>
      <c r="L27" s="80"/>
      <c r="M27" s="80"/>
      <c r="N27" s="81" t="str">
        <f>IFERROR(INDEX(入力用シート!$C$7:$N$61,MATCH(6,入力用シート!$K$7:$K$61,0),5),"")</f>
        <v/>
      </c>
      <c r="O27" s="81"/>
      <c r="P27" s="102" t="str">
        <f>IFERROR(INDEX(入力用シート!$C$7:$N$61,MATCH(6,入力用シート!$K$7:$K$61,0),6),"")&amp;""</f>
        <v/>
      </c>
      <c r="Q27" s="101"/>
      <c r="R27" s="101"/>
      <c r="S27" s="101"/>
      <c r="T27" s="101"/>
      <c r="U27" s="10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IFERROR(INDEX(入力用シート!$C$7:$N$61,MATCH(6,入力用シート!$K$7:$K$61,0),3),"")</f>
        <v/>
      </c>
      <c r="E28" s="83"/>
      <c r="F28" s="83"/>
      <c r="G28" s="83"/>
      <c r="H28" s="83"/>
      <c r="I28" s="83" t="str">
        <f>IFERROR(INDEX(入力用シート!$C$7:$N$61,MATCH(6,入力用シート!$K$7:$K$61,0),1),"")</f>
        <v/>
      </c>
      <c r="J28" s="83"/>
      <c r="K28" s="83"/>
      <c r="L28" s="83"/>
      <c r="M28" s="83"/>
      <c r="N28" s="81"/>
      <c r="O28" s="81"/>
      <c r="P28" s="101"/>
      <c r="Q28" s="101"/>
      <c r="R28" s="101"/>
      <c r="S28" s="101"/>
      <c r="T28" s="101"/>
      <c r="U28" s="10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101"/>
      <c r="Q29" s="101"/>
      <c r="R29" s="101"/>
      <c r="S29" s="101"/>
      <c r="T29" s="101"/>
      <c r="U29" s="10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IFERROR(INDEX(入力用シート!$C$7:$N$61,MATCH(7,入力用シート!$K$7:$K$61,0),4),"")</f>
        <v/>
      </c>
      <c r="E30" s="80"/>
      <c r="F30" s="80"/>
      <c r="G30" s="80"/>
      <c r="H30" s="80"/>
      <c r="I30" s="80" t="str">
        <f>IFERROR(INDEX(入力用シート!$C$7:$N$61,MATCH(7,入力用シート!$K$7:$K$61,0),2),"")</f>
        <v/>
      </c>
      <c r="J30" s="80"/>
      <c r="K30" s="80"/>
      <c r="L30" s="80"/>
      <c r="M30" s="80"/>
      <c r="N30" s="81" t="str">
        <f>IFERROR(INDEX(入力用シート!$C$7:$N$61,MATCH(7,入力用シート!$K$7:$K$61,0),5),"")</f>
        <v/>
      </c>
      <c r="O30" s="81"/>
      <c r="P30" s="102" t="str">
        <f>IFERROR(INDEX(入力用シート!$C$7:$N$61,MATCH(7,入力用シート!$K$7:$K$61,0),6),"")&amp;""</f>
        <v/>
      </c>
      <c r="Q30" s="101"/>
      <c r="R30" s="101"/>
      <c r="S30" s="101"/>
      <c r="T30" s="101"/>
      <c r="U30" s="101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IFERROR(INDEX(入力用シート!$C$7:$N$61,MATCH(7,入力用シート!$K$7:$K$61,0),3),"")</f>
        <v/>
      </c>
      <c r="E31" s="83"/>
      <c r="F31" s="83"/>
      <c r="G31" s="83"/>
      <c r="H31" s="83"/>
      <c r="I31" s="83" t="str">
        <f>IFERROR(INDEX(入力用シート!$C$7:$N$61,MATCH(7,入力用シート!$K$7:$K$61,0),1),"")</f>
        <v/>
      </c>
      <c r="J31" s="83"/>
      <c r="K31" s="83"/>
      <c r="L31" s="83"/>
      <c r="M31" s="83"/>
      <c r="N31" s="81"/>
      <c r="O31" s="81"/>
      <c r="P31" s="101"/>
      <c r="Q31" s="101"/>
      <c r="R31" s="101"/>
      <c r="S31" s="101"/>
      <c r="T31" s="101"/>
      <c r="U31" s="101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101"/>
      <c r="Q32" s="101"/>
      <c r="R32" s="101"/>
      <c r="S32" s="101"/>
      <c r="T32" s="101"/>
      <c r="U32" s="101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IFERROR(INDEX(入力用シート!$C$7:$N$61,MATCH(8,入力用シート!$K$7:$K$61,0),4),"")</f>
        <v/>
      </c>
      <c r="E33" s="80"/>
      <c r="F33" s="80"/>
      <c r="G33" s="80"/>
      <c r="H33" s="80"/>
      <c r="I33" s="80" t="str">
        <f>IFERROR(INDEX(入力用シート!$C$7:$N$61,MATCH(8,入力用シート!$K$7:$K$61,0),2),"")</f>
        <v/>
      </c>
      <c r="J33" s="80"/>
      <c r="K33" s="80"/>
      <c r="L33" s="80"/>
      <c r="M33" s="80"/>
      <c r="N33" s="81" t="str">
        <f>IFERROR(INDEX(入力用シート!$C$7:$N$61,MATCH(8,入力用シート!$K$7:$K$61,0),5),"")</f>
        <v/>
      </c>
      <c r="O33" s="81"/>
      <c r="P33" s="102" t="str">
        <f>IFERROR(INDEX(入力用シート!$C$7:$N$61,MATCH(8,入力用シート!$K$7:$K$61,0),6),"")&amp;""</f>
        <v/>
      </c>
      <c r="Q33" s="101"/>
      <c r="R33" s="101"/>
      <c r="S33" s="101"/>
      <c r="T33" s="101"/>
      <c r="U33" s="10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IFERROR(INDEX(入力用シート!$C$7:$N$61,MATCH(8,入力用シート!$K$7:$K$61,0),3),"")</f>
        <v/>
      </c>
      <c r="E34" s="83"/>
      <c r="F34" s="83"/>
      <c r="G34" s="83"/>
      <c r="H34" s="83"/>
      <c r="I34" s="83" t="str">
        <f>IFERROR(INDEX(入力用シート!$C$7:$N$61,MATCH(8,入力用シート!$K$7:$K$61,0),1),"")</f>
        <v/>
      </c>
      <c r="J34" s="83"/>
      <c r="K34" s="83"/>
      <c r="L34" s="83"/>
      <c r="M34" s="83"/>
      <c r="N34" s="81"/>
      <c r="O34" s="81"/>
      <c r="P34" s="101"/>
      <c r="Q34" s="101"/>
      <c r="R34" s="101"/>
      <c r="S34" s="101"/>
      <c r="T34" s="101"/>
      <c r="U34" s="10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101"/>
      <c r="Q35" s="101"/>
      <c r="R35" s="101"/>
      <c r="S35" s="101"/>
      <c r="T35" s="101"/>
      <c r="U35" s="10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IFERROR(INDEX(入力用シート!$C$7:$N$61,MATCH(9,入力用シート!$K$7:$K$61,0),4),"")</f>
        <v/>
      </c>
      <c r="E36" s="80"/>
      <c r="F36" s="80"/>
      <c r="G36" s="80"/>
      <c r="H36" s="80"/>
      <c r="I36" s="80" t="str">
        <f>IFERROR(INDEX(入力用シート!$C$7:$N$61,MATCH(9,入力用シート!$K$7:$K$61,0),2),"")</f>
        <v/>
      </c>
      <c r="J36" s="80"/>
      <c r="K36" s="80"/>
      <c r="L36" s="80"/>
      <c r="M36" s="80"/>
      <c r="N36" s="81" t="str">
        <f>IFERROR(INDEX(入力用シート!$C$7:$N$61,MATCH(9,入力用シート!$K$7:$K$61,0),5),"")</f>
        <v/>
      </c>
      <c r="O36" s="81"/>
      <c r="P36" s="102" t="str">
        <f>IFERROR(INDEX(入力用シート!$C$7:$N$61,MATCH(9,入力用シート!$K$7:$K$61,0),6),"")&amp;""</f>
        <v/>
      </c>
      <c r="Q36" s="101"/>
      <c r="R36" s="101"/>
      <c r="S36" s="101"/>
      <c r="T36" s="101"/>
      <c r="U36" s="10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IFERROR(INDEX(入力用シート!$C$7:$N$61,MATCH(9,入力用シート!$K$7:$K$61,0),3),"")</f>
        <v/>
      </c>
      <c r="E37" s="83"/>
      <c r="F37" s="83"/>
      <c r="G37" s="83"/>
      <c r="H37" s="83"/>
      <c r="I37" s="83" t="str">
        <f>IFERROR(INDEX(入力用シート!$C$7:$N$61,MATCH(9,入力用シート!$K$7:$K$61,0),1),"")</f>
        <v/>
      </c>
      <c r="J37" s="83"/>
      <c r="K37" s="83"/>
      <c r="L37" s="83"/>
      <c r="M37" s="83"/>
      <c r="N37" s="81"/>
      <c r="O37" s="81"/>
      <c r="P37" s="101"/>
      <c r="Q37" s="101"/>
      <c r="R37" s="101"/>
      <c r="S37" s="101"/>
      <c r="T37" s="101"/>
      <c r="U37" s="10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101"/>
      <c r="Q38" s="101"/>
      <c r="R38" s="101"/>
      <c r="S38" s="101"/>
      <c r="T38" s="101"/>
      <c r="U38" s="10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IFERROR(INDEX(入力用シート!$C$7:$N$61,MATCH(10,入力用シート!$K$7:$K$61,0),4),"")</f>
        <v/>
      </c>
      <c r="E39" s="80"/>
      <c r="F39" s="80"/>
      <c r="G39" s="80"/>
      <c r="H39" s="80"/>
      <c r="I39" s="80" t="str">
        <f>IFERROR(INDEX(入力用シート!$C$7:$N$61,MATCH(10,入力用シート!$K$7:$K$61,0),2),"")</f>
        <v/>
      </c>
      <c r="J39" s="80"/>
      <c r="K39" s="80"/>
      <c r="L39" s="80"/>
      <c r="M39" s="80"/>
      <c r="N39" s="81" t="str">
        <f>IFERROR(INDEX(入力用シート!$C$7:$N$61,MATCH(10,入力用シート!$K$7:$K$61,0),5),"")</f>
        <v/>
      </c>
      <c r="O39" s="81"/>
      <c r="P39" s="102" t="str">
        <f>IFERROR(INDEX(入力用シート!$C$7:$N$61,MATCH(10,入力用シート!$K$7:$K$61,0),6),"")&amp;""</f>
        <v/>
      </c>
      <c r="Q39" s="101"/>
      <c r="R39" s="101"/>
      <c r="S39" s="101"/>
      <c r="T39" s="101"/>
      <c r="U39" s="10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IFERROR(INDEX(入力用シート!$C$7:$N$61,MATCH(10,入力用シート!$K$7:$K$61,0),3),"")</f>
        <v/>
      </c>
      <c r="E40" s="83"/>
      <c r="F40" s="83"/>
      <c r="G40" s="83"/>
      <c r="H40" s="83"/>
      <c r="I40" s="83" t="str">
        <f>IFERROR(INDEX(入力用シート!$C$7:$N$61,MATCH(10,入力用シート!$K$7:$K$61,0),1),"")</f>
        <v/>
      </c>
      <c r="J40" s="83"/>
      <c r="K40" s="83"/>
      <c r="L40" s="83"/>
      <c r="M40" s="83"/>
      <c r="N40" s="81"/>
      <c r="O40" s="81"/>
      <c r="P40" s="101"/>
      <c r="Q40" s="101"/>
      <c r="R40" s="101"/>
      <c r="S40" s="101"/>
      <c r="T40" s="101"/>
      <c r="U40" s="10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101"/>
      <c r="Q41" s="101"/>
      <c r="R41" s="101"/>
      <c r="S41" s="101"/>
      <c r="T41" s="101"/>
      <c r="U41" s="10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IFERROR(INDEX(入力用シート!$C$7:$N$61,MATCH(11,入力用シート!$K$7:$K$61,0),4),"")</f>
        <v/>
      </c>
      <c r="E42" s="80"/>
      <c r="F42" s="80"/>
      <c r="G42" s="80"/>
      <c r="H42" s="80"/>
      <c r="I42" s="80" t="str">
        <f>IFERROR(INDEX(入力用シート!$C$7:$N$61,MATCH(11,入力用シート!$K$7:$K$61,0),2),"")</f>
        <v/>
      </c>
      <c r="J42" s="80"/>
      <c r="K42" s="80"/>
      <c r="L42" s="80"/>
      <c r="M42" s="80"/>
      <c r="N42" s="81" t="str">
        <f>IFERROR(INDEX(入力用シート!$C$7:$N$61,MATCH(11,入力用シート!$K$7:$K$61,0),5),"")</f>
        <v/>
      </c>
      <c r="O42" s="81"/>
      <c r="P42" s="101" t="str">
        <f>IFERROR(INDEX(入力用シート!$C$7:$N$61,MATCH(11,入力用シート!$K$7:$K$61,0),6),"")&amp;""</f>
        <v/>
      </c>
      <c r="Q42" s="101"/>
      <c r="R42" s="101"/>
      <c r="S42" s="101"/>
      <c r="T42" s="101"/>
      <c r="U42" s="10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IFERROR(INDEX(入力用シート!$C$7:$N$61,MATCH(11,入力用シート!$K$7:$K$61,0),3),"")</f>
        <v/>
      </c>
      <c r="E43" s="83"/>
      <c r="F43" s="83"/>
      <c r="G43" s="83"/>
      <c r="H43" s="83"/>
      <c r="I43" s="83" t="str">
        <f>IFERROR(INDEX(入力用シート!$C$7:$N$61,MATCH(11,入力用シート!$K$7:$K$61,0),1),"")</f>
        <v/>
      </c>
      <c r="J43" s="83"/>
      <c r="K43" s="83"/>
      <c r="L43" s="83"/>
      <c r="M43" s="83"/>
      <c r="N43" s="81"/>
      <c r="O43" s="81"/>
      <c r="P43" s="101"/>
      <c r="Q43" s="101"/>
      <c r="R43" s="101"/>
      <c r="S43" s="101"/>
      <c r="T43" s="101"/>
      <c r="U43" s="10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101"/>
      <c r="Q44" s="101"/>
      <c r="R44" s="101"/>
      <c r="S44" s="101"/>
      <c r="T44" s="101"/>
      <c r="U44" s="10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IFERROR(INDEX(入力用シート!$C$7:$N$61,MATCH(12,入力用シート!$K$7:$K$61,0),4),"")</f>
        <v/>
      </c>
      <c r="E45" s="80"/>
      <c r="F45" s="80"/>
      <c r="G45" s="80"/>
      <c r="H45" s="80"/>
      <c r="I45" s="80" t="str">
        <f>IFERROR(INDEX(入力用シート!$C$7:$N$61,MATCH(12,入力用シート!$K$7:$K$61,0),2),"")</f>
        <v/>
      </c>
      <c r="J45" s="80"/>
      <c r="K45" s="80"/>
      <c r="L45" s="80"/>
      <c r="M45" s="80"/>
      <c r="N45" s="81" t="str">
        <f>IFERROR(INDEX(入力用シート!$C$7:$N$61,MATCH(12,入力用シート!$K$7:$K$61,0),5),"")</f>
        <v/>
      </c>
      <c r="O45" s="81"/>
      <c r="P45" s="101" t="str">
        <f>IFERROR(INDEX(入力用シート!$C$7:$N$61,MATCH(12,入力用シート!$K$7:$K$61,0),6),"")&amp;""</f>
        <v/>
      </c>
      <c r="Q45" s="101"/>
      <c r="R45" s="101"/>
      <c r="S45" s="101"/>
      <c r="T45" s="101"/>
      <c r="U45" s="10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IFERROR(INDEX(入力用シート!$C$7:$N$61,MATCH(12,入力用シート!$K$7:$K$61,0),3),"")</f>
        <v/>
      </c>
      <c r="E46" s="83"/>
      <c r="F46" s="83"/>
      <c r="G46" s="83"/>
      <c r="H46" s="83"/>
      <c r="I46" s="83" t="str">
        <f>IFERROR(INDEX(入力用シート!$C$7:$N$61,MATCH(12,入力用シート!$K$7:$K$61,0),1),"")</f>
        <v/>
      </c>
      <c r="J46" s="83"/>
      <c r="K46" s="83"/>
      <c r="L46" s="83"/>
      <c r="M46" s="83"/>
      <c r="N46" s="81"/>
      <c r="O46" s="81"/>
      <c r="P46" s="101"/>
      <c r="Q46" s="101"/>
      <c r="R46" s="101"/>
      <c r="S46" s="101"/>
      <c r="T46" s="101"/>
      <c r="U46" s="10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101"/>
      <c r="Q47" s="101"/>
      <c r="R47" s="101"/>
      <c r="S47" s="101"/>
      <c r="T47" s="101"/>
      <c r="U47" s="10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IFERROR(INDEX(入力用シート!$C$7:$N$61,MATCH(13,入力用シート!$K$7:$K$61,0),4),"")</f>
        <v/>
      </c>
      <c r="E48" s="80"/>
      <c r="F48" s="80"/>
      <c r="G48" s="80"/>
      <c r="H48" s="80"/>
      <c r="I48" s="80" t="str">
        <f>IFERROR(INDEX(入力用シート!$C$7:$N$61,MATCH(13,入力用シート!$K$7:$K$61,0),2),"")</f>
        <v/>
      </c>
      <c r="J48" s="80"/>
      <c r="K48" s="80"/>
      <c r="L48" s="80"/>
      <c r="M48" s="80"/>
      <c r="N48" s="81" t="str">
        <f>IFERROR(INDEX(入力用シート!$C$7:$N$61,MATCH(13,入力用シート!$K$7:$K$61,0),5),"")</f>
        <v/>
      </c>
      <c r="O48" s="81"/>
      <c r="P48" s="101" t="str">
        <f>IFERROR(INDEX(入力用シート!$C$7:$N$61,MATCH(13,入力用シート!$K$7:$K$61,0),6),"")&amp;""</f>
        <v/>
      </c>
      <c r="Q48" s="101"/>
      <c r="R48" s="101"/>
      <c r="S48" s="101"/>
      <c r="T48" s="101"/>
      <c r="U48" s="10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IFERROR(INDEX(入力用シート!$C$7:$N$61,MATCH(13,入力用シート!$K$7:$K$61,0),3),"")</f>
        <v/>
      </c>
      <c r="E49" s="83"/>
      <c r="F49" s="83"/>
      <c r="G49" s="83"/>
      <c r="H49" s="83"/>
      <c r="I49" s="83" t="str">
        <f>IFERROR(INDEX(入力用シート!$C$7:$N$61,MATCH(13,入力用シート!$K$7:$K$61,0),1),"")</f>
        <v/>
      </c>
      <c r="J49" s="83"/>
      <c r="K49" s="83"/>
      <c r="L49" s="83"/>
      <c r="M49" s="83"/>
      <c r="N49" s="81"/>
      <c r="O49" s="81"/>
      <c r="P49" s="101"/>
      <c r="Q49" s="101"/>
      <c r="R49" s="101"/>
      <c r="S49" s="101"/>
      <c r="T49" s="101"/>
      <c r="U49" s="10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101"/>
      <c r="Q50" s="101"/>
      <c r="R50" s="101"/>
      <c r="S50" s="101"/>
      <c r="T50" s="101"/>
      <c r="U50" s="10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IFERROR(INDEX(入力用シート!$C$7:$N$61,MATCH(14,入力用シート!$K$7:$K$61,0),4),"")</f>
        <v/>
      </c>
      <c r="E51" s="80"/>
      <c r="F51" s="80"/>
      <c r="G51" s="80"/>
      <c r="H51" s="80"/>
      <c r="I51" s="80" t="str">
        <f>IFERROR(INDEX(入力用シート!$C$7:$N$61,MATCH(14,入力用シート!$K$7:$K$61,0),2),"")</f>
        <v/>
      </c>
      <c r="J51" s="80"/>
      <c r="K51" s="80"/>
      <c r="L51" s="80"/>
      <c r="M51" s="80"/>
      <c r="N51" s="81" t="str">
        <f>IFERROR(INDEX(入力用シート!$C$7:$N$61,MATCH(14,入力用シート!$K$7:$K$61,0),5),"")</f>
        <v/>
      </c>
      <c r="O51" s="81"/>
      <c r="P51" s="101" t="str">
        <f>IFERROR(INDEX(入力用シート!$C$7:$N$61,MATCH(14,入力用シート!$K$7:$K$61,0),6),"")&amp;""</f>
        <v/>
      </c>
      <c r="Q51" s="101"/>
      <c r="R51" s="101"/>
      <c r="S51" s="101"/>
      <c r="T51" s="101"/>
      <c r="U51" s="10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IFERROR(INDEX(入力用シート!$C$7:$N$61,MATCH(14,入力用シート!$K$7:$K$61,0),3),"")</f>
        <v/>
      </c>
      <c r="E52" s="83"/>
      <c r="F52" s="83"/>
      <c r="G52" s="83"/>
      <c r="H52" s="83"/>
      <c r="I52" s="83" t="str">
        <f>IFERROR(INDEX(入力用シート!$C$7:$N$61,MATCH(14,入力用シート!$K$7:$K$61,0),1),"")</f>
        <v/>
      </c>
      <c r="J52" s="83"/>
      <c r="K52" s="83"/>
      <c r="L52" s="83"/>
      <c r="M52" s="83"/>
      <c r="N52" s="81"/>
      <c r="O52" s="81"/>
      <c r="P52" s="101"/>
      <c r="Q52" s="101"/>
      <c r="R52" s="101"/>
      <c r="S52" s="101"/>
      <c r="T52" s="101"/>
      <c r="U52" s="10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101"/>
      <c r="Q53" s="101"/>
      <c r="R53" s="101"/>
      <c r="S53" s="101"/>
      <c r="T53" s="101"/>
      <c r="U53" s="10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IFERROR(INDEX(入力用シート!$C$7:$N$61,MATCH(15,入力用シート!$K$7:$K$61,0),4),"")</f>
        <v/>
      </c>
      <c r="E54" s="80"/>
      <c r="F54" s="80"/>
      <c r="G54" s="80"/>
      <c r="H54" s="80"/>
      <c r="I54" s="80" t="str">
        <f>IFERROR(INDEX(入力用シート!$C$7:$N$61,MATCH(15,入力用シート!$K$7:$K$61,0),2),"")</f>
        <v/>
      </c>
      <c r="J54" s="80"/>
      <c r="K54" s="80"/>
      <c r="L54" s="80"/>
      <c r="M54" s="80"/>
      <c r="N54" s="81" t="str">
        <f>IFERROR(INDEX(入力用シート!$C$7:$N$61,MATCH(15,入力用シート!$K$7:$K$61,0),5),"")</f>
        <v/>
      </c>
      <c r="O54" s="81"/>
      <c r="P54" s="101" t="str">
        <f>IFERROR(INDEX(入力用シート!$C$7:$N$61,MATCH(15,入力用シート!$K$7:$K$61,0),6),"")&amp;""</f>
        <v/>
      </c>
      <c r="Q54" s="101"/>
      <c r="R54" s="101"/>
      <c r="S54" s="101"/>
      <c r="T54" s="101"/>
      <c r="U54" s="10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IFERROR(INDEX(入力用シート!$C$7:$N$61,MATCH(15,入力用シート!$K$7:$K$61,0),3),"")</f>
        <v/>
      </c>
      <c r="E55" s="83"/>
      <c r="F55" s="83"/>
      <c r="G55" s="83"/>
      <c r="H55" s="83"/>
      <c r="I55" s="83" t="str">
        <f>IFERROR(INDEX(入力用シート!$C$7:$N$61,MATCH(15,入力用シート!$K$7:$K$61,0),1),"")</f>
        <v/>
      </c>
      <c r="J55" s="83"/>
      <c r="K55" s="83"/>
      <c r="L55" s="83"/>
      <c r="M55" s="83"/>
      <c r="N55" s="81"/>
      <c r="O55" s="81"/>
      <c r="P55" s="101"/>
      <c r="Q55" s="101"/>
      <c r="R55" s="101"/>
      <c r="S55" s="101"/>
      <c r="T55" s="101"/>
      <c r="U55" s="10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101"/>
      <c r="Q56" s="101"/>
      <c r="R56" s="101"/>
      <c r="S56" s="101"/>
      <c r="T56" s="101"/>
      <c r="U56" s="10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59"/>
  <sheetViews>
    <sheetView view="pageBreakPreview" topLeftCell="A40" zoomScaleNormal="100" zoomScaleSheetLayoutView="100" workbookViewId="0">
      <selection activeCell="D12" sqref="D12:H12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5" t="s">
        <v>43</v>
      </c>
      <c r="O5" s="87"/>
      <c r="P5" s="81" t="s">
        <v>6</v>
      </c>
      <c r="Q5" s="81"/>
      <c r="R5" s="82"/>
      <c r="S5" s="82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52</v>
      </c>
      <c r="C7" s="81"/>
      <c r="D7" s="82"/>
      <c r="E7" s="82"/>
      <c r="F7" s="82"/>
      <c r="G7" s="82"/>
      <c r="J7" s="81" t="s">
        <v>70</v>
      </c>
      <c r="K7" s="81"/>
      <c r="L7" s="82"/>
      <c r="M7" s="82"/>
      <c r="N7" s="82"/>
      <c r="O7" s="82"/>
      <c r="R7" s="81" t="s">
        <v>54</v>
      </c>
      <c r="S7" s="81"/>
      <c r="T7" s="82"/>
      <c r="U7" s="82"/>
      <c r="V7" s="82"/>
      <c r="W7" s="82"/>
    </row>
    <row r="8" spans="2:23" ht="13.5" customHeight="1" x14ac:dyDescent="0.15">
      <c r="B8" s="81" t="s">
        <v>67</v>
      </c>
      <c r="C8" s="81"/>
      <c r="D8" s="82"/>
      <c r="E8" s="82"/>
      <c r="F8" s="82"/>
      <c r="G8" s="82"/>
      <c r="J8" s="81" t="s">
        <v>68</v>
      </c>
      <c r="K8" s="81"/>
      <c r="L8" s="82"/>
      <c r="M8" s="82"/>
      <c r="N8" s="82"/>
      <c r="O8" s="82"/>
      <c r="R8" s="81" t="s">
        <v>47</v>
      </c>
      <c r="S8" s="81"/>
      <c r="T8" s="85" t="s">
        <v>60</v>
      </c>
      <c r="U8" s="86"/>
      <c r="V8" s="86"/>
      <c r="W8" s="87"/>
    </row>
    <row r="9" spans="2:23" ht="9" customHeight="1" x14ac:dyDescent="0.15"/>
    <row r="10" spans="2:23" ht="13.5" customHeight="1" x14ac:dyDescent="0.15">
      <c r="B10" s="81" t="s">
        <v>64</v>
      </c>
      <c r="C10" s="81"/>
      <c r="D10" s="80" t="s">
        <v>71</v>
      </c>
      <c r="E10" s="80"/>
      <c r="F10" s="80"/>
      <c r="G10" s="80"/>
      <c r="H10" s="80"/>
      <c r="I10" s="80" t="s">
        <v>48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69</v>
      </c>
      <c r="C12" s="79"/>
      <c r="D12" s="80" t="str">
        <f>IFERROR(INDEX(入力用シート!$C$7:$N$61,MATCH(1,入力用シート!$L$7:$L$61,0),4),"")</f>
        <v/>
      </c>
      <c r="E12" s="80"/>
      <c r="F12" s="80"/>
      <c r="G12" s="80"/>
      <c r="H12" s="80"/>
      <c r="I12" s="80" t="str">
        <f>IFERROR(INDEX(入力用シート!$C$7:$N$61,MATCH(1,入力用シート!$L$7:$L$61,0),2),"")</f>
        <v/>
      </c>
      <c r="J12" s="80"/>
      <c r="K12" s="80"/>
      <c r="L12" s="80"/>
      <c r="M12" s="80"/>
      <c r="N12" s="81" t="str">
        <f>IFERROR(INDEX(入力用シート!$C$7:$N$61,MATCH(1,入力用シート!$L$7:$L$61,0),5),"")</f>
        <v/>
      </c>
      <c r="O12" s="81"/>
      <c r="P12" s="102" t="str">
        <f>IFERROR(INDEX(入力用シート!$C$7:$N$61,MATCH(1,入力用シート!$L$7:$L$61,0),6),"")&amp;""</f>
        <v/>
      </c>
      <c r="Q12" s="101"/>
      <c r="R12" s="101"/>
      <c r="S12" s="101"/>
      <c r="T12" s="101"/>
      <c r="U12" s="10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IFERROR(INDEX(入力用シート!$C$7:$N$61,MATCH(1,入力用シート!$L$7:$L$61,0),3),"")</f>
        <v/>
      </c>
      <c r="E13" s="83"/>
      <c r="F13" s="83"/>
      <c r="G13" s="83"/>
      <c r="H13" s="83"/>
      <c r="I13" s="83" t="str">
        <f>IFERROR(INDEX(入力用シート!$C$7:$N$61,MATCH(1,入力用シート!$L$7:$L$61,0),1),"")</f>
        <v/>
      </c>
      <c r="J13" s="83"/>
      <c r="K13" s="83"/>
      <c r="L13" s="83"/>
      <c r="M13" s="83"/>
      <c r="N13" s="81"/>
      <c r="O13" s="81"/>
      <c r="P13" s="101"/>
      <c r="Q13" s="101"/>
      <c r="R13" s="101"/>
      <c r="S13" s="101"/>
      <c r="T13" s="101"/>
      <c r="U13" s="10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101"/>
      <c r="Q14" s="101"/>
      <c r="R14" s="101"/>
      <c r="S14" s="101"/>
      <c r="T14" s="101"/>
      <c r="U14" s="10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IFERROR(INDEX(入力用シート!$C$7:$N$61,MATCH(2,入力用シート!$L$7:$L$61,0),4),"")</f>
        <v/>
      </c>
      <c r="E15" s="80"/>
      <c r="F15" s="80"/>
      <c r="G15" s="80"/>
      <c r="H15" s="80"/>
      <c r="I15" s="80" t="str">
        <f>IFERROR(INDEX(入力用シート!$C$7:$N$61,MATCH(2,入力用シート!$L$7:$L$61,0),2),"")</f>
        <v/>
      </c>
      <c r="J15" s="80"/>
      <c r="K15" s="80"/>
      <c r="L15" s="80"/>
      <c r="M15" s="80"/>
      <c r="N15" s="81" t="str">
        <f>IFERROR(INDEX(入力用シート!$C$7:$N$61,MATCH(2,入力用シート!$L$7:$L$61,0),5),"")</f>
        <v/>
      </c>
      <c r="O15" s="81"/>
      <c r="P15" s="103" t="str">
        <f>IFERROR(INDEX(入力用シート!$C$7:$N$61,MATCH(2,入力用シート!$L$7:$L$61,0),6),"")&amp;""</f>
        <v/>
      </c>
      <c r="Q15" s="104"/>
      <c r="R15" s="104"/>
      <c r="S15" s="104"/>
      <c r="T15" s="104"/>
      <c r="U15" s="105"/>
      <c r="V15" s="82"/>
      <c r="W15" s="82"/>
    </row>
    <row r="16" spans="2:23" ht="13.5" customHeight="1" x14ac:dyDescent="0.15">
      <c r="B16" s="79"/>
      <c r="C16" s="79"/>
      <c r="D16" s="83" t="str">
        <f>IFERROR(INDEX(入力用シート!$C$7:$N$61,MATCH(2,入力用シート!$L$7:$L$61,0),3),"")</f>
        <v/>
      </c>
      <c r="E16" s="83"/>
      <c r="F16" s="83"/>
      <c r="G16" s="83"/>
      <c r="H16" s="83"/>
      <c r="I16" s="83" t="str">
        <f>IFERROR(INDEX(入力用シート!$C$7:$N$61,MATCH(2,入力用シート!$L$7:$L$61,0),1),"")</f>
        <v/>
      </c>
      <c r="J16" s="83"/>
      <c r="K16" s="83"/>
      <c r="L16" s="83"/>
      <c r="M16" s="83"/>
      <c r="N16" s="81"/>
      <c r="O16" s="81"/>
      <c r="P16" s="106"/>
      <c r="Q16" s="107"/>
      <c r="R16" s="107"/>
      <c r="S16" s="107"/>
      <c r="T16" s="107"/>
      <c r="U16" s="108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109"/>
      <c r="Q17" s="110"/>
      <c r="R17" s="110"/>
      <c r="S17" s="110"/>
      <c r="T17" s="110"/>
      <c r="U17" s="11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IFERROR(INDEX(入力用シート!$C$7:$N$61,MATCH(3,入力用シート!$L$7:$L$61,0),4),"")</f>
        <v/>
      </c>
      <c r="E18" s="80"/>
      <c r="F18" s="80"/>
      <c r="G18" s="80"/>
      <c r="H18" s="80"/>
      <c r="I18" s="80" t="str">
        <f>IFERROR(INDEX(入力用シート!$C$7:$N$61,MATCH(3,入力用シート!$L$7:$L$61,0),2),"")</f>
        <v/>
      </c>
      <c r="J18" s="80"/>
      <c r="K18" s="80"/>
      <c r="L18" s="80"/>
      <c r="M18" s="80"/>
      <c r="N18" s="81" t="str">
        <f>IFERROR(INDEX(入力用シート!$C$7:$N$61,MATCH(3,入力用シート!$L$7:$L$61,0),5),"")</f>
        <v/>
      </c>
      <c r="O18" s="81"/>
      <c r="P18" s="102" t="str">
        <f>IFERROR(INDEX(入力用シート!$C$7:$N$61,MATCH(3,入力用シート!$L$7:$L$61,0),6),"")&amp;""</f>
        <v/>
      </c>
      <c r="Q18" s="101"/>
      <c r="R18" s="101"/>
      <c r="S18" s="101"/>
      <c r="T18" s="101"/>
      <c r="U18" s="10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IFERROR(INDEX(入力用シート!$C$7:$N$61,MATCH(3,入力用シート!$L$7:$L$61,0),3),"")</f>
        <v/>
      </c>
      <c r="E19" s="83"/>
      <c r="F19" s="83"/>
      <c r="G19" s="83"/>
      <c r="H19" s="83"/>
      <c r="I19" s="83" t="str">
        <f>IFERROR(INDEX(入力用シート!$C$7:$N$61,MATCH(3,入力用シート!$L$7:$L$61,0),1),"")</f>
        <v/>
      </c>
      <c r="J19" s="83"/>
      <c r="K19" s="83"/>
      <c r="L19" s="83"/>
      <c r="M19" s="83"/>
      <c r="N19" s="81"/>
      <c r="O19" s="81"/>
      <c r="P19" s="101"/>
      <c r="Q19" s="101"/>
      <c r="R19" s="101"/>
      <c r="S19" s="101"/>
      <c r="T19" s="101"/>
      <c r="U19" s="10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101"/>
      <c r="Q20" s="101"/>
      <c r="R20" s="101"/>
      <c r="S20" s="101"/>
      <c r="T20" s="101"/>
      <c r="U20" s="10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IFERROR(INDEX(入力用シート!$C$7:$N$61,MATCH(4,入力用シート!$L$7:$L$61,0),4),"")</f>
        <v/>
      </c>
      <c r="E21" s="80"/>
      <c r="F21" s="80"/>
      <c r="G21" s="80"/>
      <c r="H21" s="80"/>
      <c r="I21" s="80" t="str">
        <f>IFERROR(INDEX(入力用シート!$C$7:$N$61,MATCH(4,入力用シート!$L$7:$L$61,0),2),"")</f>
        <v/>
      </c>
      <c r="J21" s="80"/>
      <c r="K21" s="80"/>
      <c r="L21" s="80"/>
      <c r="M21" s="80"/>
      <c r="N21" s="81" t="str">
        <f>IFERROR(INDEX(入力用シート!$C$7:$N$61,MATCH(4,入力用シート!$L$7:$L$61,0),5),"")</f>
        <v/>
      </c>
      <c r="O21" s="81"/>
      <c r="P21" s="102" t="str">
        <f>IFERROR(INDEX(入力用シート!$C$7:$N$61,MATCH(4,入力用シート!$L$7:$L$61,0),6),"")&amp;""</f>
        <v/>
      </c>
      <c r="Q21" s="101"/>
      <c r="R21" s="101"/>
      <c r="S21" s="101"/>
      <c r="T21" s="101"/>
      <c r="U21" s="10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IFERROR(INDEX(入力用シート!$C$7:$N$61,MATCH(4,入力用シート!$L$7:$L$61,0),3),"")</f>
        <v/>
      </c>
      <c r="E22" s="83"/>
      <c r="F22" s="83"/>
      <c r="G22" s="83"/>
      <c r="H22" s="83"/>
      <c r="I22" s="83" t="str">
        <f>IFERROR(INDEX(入力用シート!$C$7:$N$61,MATCH(4,入力用シート!$L$7:$L$61,0),1),"")</f>
        <v/>
      </c>
      <c r="J22" s="83"/>
      <c r="K22" s="83"/>
      <c r="L22" s="83"/>
      <c r="M22" s="83"/>
      <c r="N22" s="81"/>
      <c r="O22" s="81"/>
      <c r="P22" s="101"/>
      <c r="Q22" s="101"/>
      <c r="R22" s="101"/>
      <c r="S22" s="101"/>
      <c r="T22" s="101"/>
      <c r="U22" s="10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101"/>
      <c r="Q23" s="101"/>
      <c r="R23" s="101"/>
      <c r="S23" s="101"/>
      <c r="T23" s="101"/>
      <c r="U23" s="10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IFERROR(INDEX(入力用シート!$C$7:$N$61,MATCH(5,入力用シート!$L$7:$L$61,0),4),"")</f>
        <v/>
      </c>
      <c r="E24" s="80"/>
      <c r="F24" s="80"/>
      <c r="G24" s="80"/>
      <c r="H24" s="80"/>
      <c r="I24" s="80" t="str">
        <f>IFERROR(INDEX(入力用シート!$C$7:$N$61,MATCH(5,入力用シート!$L$7:$L$61,0),2),"")</f>
        <v/>
      </c>
      <c r="J24" s="80"/>
      <c r="K24" s="80"/>
      <c r="L24" s="80"/>
      <c r="M24" s="80"/>
      <c r="N24" s="81" t="str">
        <f>IFERROR(INDEX(入力用シート!$C$7:$N$61,MATCH(5,入力用シート!$L$7:$L$61,0),5),"")</f>
        <v/>
      </c>
      <c r="O24" s="81"/>
      <c r="P24" s="102" t="str">
        <f>IFERROR(INDEX(入力用シート!$C$7:$N$61,MATCH(5,入力用シート!$L$7:$L$61,0),6),"")&amp;""</f>
        <v/>
      </c>
      <c r="Q24" s="101"/>
      <c r="R24" s="101"/>
      <c r="S24" s="101"/>
      <c r="T24" s="101"/>
      <c r="U24" s="10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IFERROR(INDEX(入力用シート!$C$7:$N$61,MATCH(5,入力用シート!$L$7:$L$61,0),3),"")</f>
        <v/>
      </c>
      <c r="E25" s="83"/>
      <c r="F25" s="83"/>
      <c r="G25" s="83"/>
      <c r="H25" s="83"/>
      <c r="I25" s="83" t="str">
        <f>IFERROR(INDEX(入力用シート!$C$7:$N$61,MATCH(5,入力用シート!$L$7:$L$61,0),1),"")</f>
        <v/>
      </c>
      <c r="J25" s="83"/>
      <c r="K25" s="83"/>
      <c r="L25" s="83"/>
      <c r="M25" s="83"/>
      <c r="N25" s="81"/>
      <c r="O25" s="81"/>
      <c r="P25" s="101"/>
      <c r="Q25" s="101"/>
      <c r="R25" s="101"/>
      <c r="S25" s="101"/>
      <c r="T25" s="101"/>
      <c r="U25" s="10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101"/>
      <c r="Q26" s="101"/>
      <c r="R26" s="101"/>
      <c r="S26" s="101"/>
      <c r="T26" s="101"/>
      <c r="U26" s="10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IFERROR(INDEX(入力用シート!$C$7:$N$61,MATCH(6,入力用シート!$L$7:$L$61,0),4),"")</f>
        <v/>
      </c>
      <c r="E27" s="80"/>
      <c r="F27" s="80"/>
      <c r="G27" s="80"/>
      <c r="H27" s="80"/>
      <c r="I27" s="80" t="str">
        <f>IFERROR(INDEX(入力用シート!$C$7:$N$61,MATCH(6,入力用シート!$L$7:$L$61,0),2),"")</f>
        <v/>
      </c>
      <c r="J27" s="80"/>
      <c r="K27" s="80"/>
      <c r="L27" s="80"/>
      <c r="M27" s="80"/>
      <c r="N27" s="81" t="str">
        <f>IFERROR(INDEX(入力用シート!$C$7:$N$61,MATCH(6,入力用シート!$L$7:$L$61,0),5),"")</f>
        <v/>
      </c>
      <c r="O27" s="81"/>
      <c r="P27" s="102" t="str">
        <f>IFERROR(INDEX(入力用シート!$C$7:$N$61,MATCH(6,入力用シート!$L$7:$L$61,0),6),"")&amp;""</f>
        <v/>
      </c>
      <c r="Q27" s="101"/>
      <c r="R27" s="101"/>
      <c r="S27" s="101"/>
      <c r="T27" s="101"/>
      <c r="U27" s="10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IFERROR(INDEX(入力用シート!$C$7:$N$61,MATCH(6,入力用シート!$L$7:$L$61,0),3),"")</f>
        <v/>
      </c>
      <c r="E28" s="83"/>
      <c r="F28" s="83"/>
      <c r="G28" s="83"/>
      <c r="H28" s="83"/>
      <c r="I28" s="83" t="str">
        <f>IFERROR(INDEX(入力用シート!$C$7:$N$61,MATCH(6,入力用シート!$L$7:$L$61,0),1),"")</f>
        <v/>
      </c>
      <c r="J28" s="83"/>
      <c r="K28" s="83"/>
      <c r="L28" s="83"/>
      <c r="M28" s="83"/>
      <c r="N28" s="81"/>
      <c r="O28" s="81"/>
      <c r="P28" s="101"/>
      <c r="Q28" s="101"/>
      <c r="R28" s="101"/>
      <c r="S28" s="101"/>
      <c r="T28" s="101"/>
      <c r="U28" s="10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101"/>
      <c r="Q29" s="101"/>
      <c r="R29" s="101"/>
      <c r="S29" s="101"/>
      <c r="T29" s="101"/>
      <c r="U29" s="10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IFERROR(INDEX(入力用シート!$C$7:$N$61,MATCH(7,入力用シート!$L$7:$L$61,0),4),"")</f>
        <v/>
      </c>
      <c r="E30" s="80"/>
      <c r="F30" s="80"/>
      <c r="G30" s="80"/>
      <c r="H30" s="80"/>
      <c r="I30" s="80" t="str">
        <f>IFERROR(INDEX(入力用シート!$C$7:$N$61,MATCH(7,入力用シート!$L$7:$L$61,0),2),"")</f>
        <v/>
      </c>
      <c r="J30" s="80"/>
      <c r="K30" s="80"/>
      <c r="L30" s="80"/>
      <c r="M30" s="80"/>
      <c r="N30" s="81" t="str">
        <f>IFERROR(INDEX(入力用シート!$C$7:$N$61,MATCH(7,入力用シート!$L$7:$L$61,0),5),"")</f>
        <v/>
      </c>
      <c r="O30" s="81"/>
      <c r="P30" s="112" t="str">
        <f>IFERROR(INDEX(入力用シート!$C$7:$N$61,MATCH(7,入力用シート!$L$7:$L$61,0),6),"")&amp;""</f>
        <v/>
      </c>
      <c r="Q30" s="81"/>
      <c r="R30" s="81"/>
      <c r="S30" s="81"/>
      <c r="T30" s="81"/>
      <c r="U30" s="81"/>
      <c r="V30" s="82"/>
      <c r="W30" s="82"/>
    </row>
    <row r="31" spans="2:23" ht="13.5" customHeight="1" x14ac:dyDescent="0.15">
      <c r="B31" s="79"/>
      <c r="C31" s="79"/>
      <c r="D31" s="83" t="str">
        <f>IFERROR(INDEX(入力用シート!$C$7:$N$61,MATCH(7,入力用シート!$L$7:$L$61,0),3),"")</f>
        <v/>
      </c>
      <c r="E31" s="83"/>
      <c r="F31" s="83"/>
      <c r="G31" s="83"/>
      <c r="H31" s="83"/>
      <c r="I31" s="83" t="str">
        <f>IFERROR(INDEX(入力用シート!$C$7:$N$61,MATCH(7,入力用シート!$L$7:$L$61,0),1),"")</f>
        <v/>
      </c>
      <c r="J31" s="83"/>
      <c r="K31" s="83"/>
      <c r="L31" s="83"/>
      <c r="M31" s="83"/>
      <c r="N31" s="81"/>
      <c r="O31" s="81"/>
      <c r="P31" s="81"/>
      <c r="Q31" s="81"/>
      <c r="R31" s="81"/>
      <c r="S31" s="81"/>
      <c r="T31" s="81"/>
      <c r="U31" s="81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1"/>
      <c r="Q32" s="81"/>
      <c r="R32" s="81"/>
      <c r="S32" s="81"/>
      <c r="T32" s="81"/>
      <c r="U32" s="81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IFERROR(INDEX(入力用シート!$C$7:$N$61,MATCH(8,入力用シート!$L$7:$L$61,0),4),"")</f>
        <v/>
      </c>
      <c r="E33" s="80"/>
      <c r="F33" s="80"/>
      <c r="G33" s="80"/>
      <c r="H33" s="80"/>
      <c r="I33" s="80" t="str">
        <f>IFERROR(INDEX(入力用シート!$C$7:$N$61,MATCH(8,入力用シート!$L$7:$L$61,0),2),"")</f>
        <v/>
      </c>
      <c r="J33" s="80"/>
      <c r="K33" s="80"/>
      <c r="L33" s="80"/>
      <c r="M33" s="80"/>
      <c r="N33" s="81" t="str">
        <f>IFERROR(INDEX(入力用シート!$C$7:$N$61,MATCH(8,入力用シート!$L$7:$L$61,0),5),"")</f>
        <v/>
      </c>
      <c r="O33" s="81"/>
      <c r="P33" s="102" t="str">
        <f>IFERROR(INDEX(入力用シート!$C$7:$N$61,MATCH(8,入力用シート!$L$7:$L$61,0),6),"")&amp;""</f>
        <v/>
      </c>
      <c r="Q33" s="101"/>
      <c r="R33" s="101"/>
      <c r="S33" s="101"/>
      <c r="T33" s="101"/>
      <c r="U33" s="10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IFERROR(INDEX(入力用シート!$C$7:$N$61,MATCH(8,入力用シート!$L$7:$L$61,0),3),"")</f>
        <v/>
      </c>
      <c r="E34" s="83"/>
      <c r="F34" s="83"/>
      <c r="G34" s="83"/>
      <c r="H34" s="83"/>
      <c r="I34" s="83" t="str">
        <f>IFERROR(INDEX(入力用シート!$C$7:$N$61,MATCH(8,入力用シート!$L$7:$L$61,0),1),"")</f>
        <v/>
      </c>
      <c r="J34" s="83"/>
      <c r="K34" s="83"/>
      <c r="L34" s="83"/>
      <c r="M34" s="83"/>
      <c r="N34" s="81"/>
      <c r="O34" s="81"/>
      <c r="P34" s="101"/>
      <c r="Q34" s="101"/>
      <c r="R34" s="101"/>
      <c r="S34" s="101"/>
      <c r="T34" s="101"/>
      <c r="U34" s="10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101"/>
      <c r="Q35" s="101"/>
      <c r="R35" s="101"/>
      <c r="S35" s="101"/>
      <c r="T35" s="101"/>
      <c r="U35" s="10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IFERROR(INDEX(入力用シート!$C$7:$N$61,MATCH(9,入力用シート!$L$7:$L$61,0),4),"")</f>
        <v/>
      </c>
      <c r="E36" s="80"/>
      <c r="F36" s="80"/>
      <c r="G36" s="80"/>
      <c r="H36" s="80"/>
      <c r="I36" s="80" t="str">
        <f>IFERROR(INDEX(入力用シート!$C$7:$N$61,MATCH(9,入力用シート!$L$7:$L$61,0),2),"")</f>
        <v/>
      </c>
      <c r="J36" s="80"/>
      <c r="K36" s="80"/>
      <c r="L36" s="80"/>
      <c r="M36" s="80"/>
      <c r="N36" s="81" t="str">
        <f>IFERROR(INDEX(入力用シート!$C$7:$N$61,MATCH(9,入力用シート!$L$7:$L$61,0),5),"")</f>
        <v/>
      </c>
      <c r="O36" s="81"/>
      <c r="P36" s="112" t="str">
        <f>IFERROR(INDEX(入力用シート!$C$7:$N$61,MATCH(9,入力用シート!$L$7:$L$61,0),6),"")&amp;""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IFERROR(INDEX(入力用シート!$C$7:$N$61,MATCH(9,入力用シート!$L$7:$L$61,0),3),"")</f>
        <v/>
      </c>
      <c r="E37" s="83"/>
      <c r="F37" s="83"/>
      <c r="G37" s="83"/>
      <c r="H37" s="83"/>
      <c r="I37" s="83" t="str">
        <f>IFERROR(INDEX(入力用シート!$C$7:$N$61,MATCH(9,入力用シート!$L$7:$L$61,0),1),"")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IFERROR(INDEX(入力用シート!$C$7:$N$61,MATCH(10,入力用シート!$L$7:$L$61,0),4),"")</f>
        <v/>
      </c>
      <c r="E39" s="80"/>
      <c r="F39" s="80"/>
      <c r="G39" s="80"/>
      <c r="H39" s="80"/>
      <c r="I39" s="80" t="str">
        <f>IFERROR(INDEX(入力用シート!$C$7:$N$61,MATCH(10,入力用シート!$L$7:$L$61,0),2),"")</f>
        <v/>
      </c>
      <c r="J39" s="80"/>
      <c r="K39" s="80"/>
      <c r="L39" s="80"/>
      <c r="M39" s="80"/>
      <c r="N39" s="81" t="str">
        <f>IFERROR(INDEX(入力用シート!$C$7:$N$61,MATCH(10,入力用シート!$L$7:$L$61,0),5),"")</f>
        <v/>
      </c>
      <c r="O39" s="81"/>
      <c r="P39" s="102" t="str">
        <f>IFERROR(INDEX(入力用シート!$C$7:$N$61,MATCH(10,入力用シート!$L$7:$L$61,0),6),"")&amp;""</f>
        <v/>
      </c>
      <c r="Q39" s="101"/>
      <c r="R39" s="101"/>
      <c r="S39" s="101"/>
      <c r="T39" s="101"/>
      <c r="U39" s="10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IFERROR(INDEX(入力用シート!$C$7:$N$61,MATCH(10,入力用シート!$L$7:$L$61,0),3),"")</f>
        <v/>
      </c>
      <c r="E40" s="83"/>
      <c r="F40" s="83"/>
      <c r="G40" s="83"/>
      <c r="H40" s="83"/>
      <c r="I40" s="83" t="str">
        <f>IFERROR(INDEX(入力用シート!$C$7:$N$61,MATCH(10,入力用シート!$L$7:$L$61,0),1),"")</f>
        <v/>
      </c>
      <c r="J40" s="83"/>
      <c r="K40" s="83"/>
      <c r="L40" s="83"/>
      <c r="M40" s="83"/>
      <c r="N40" s="81"/>
      <c r="O40" s="81"/>
      <c r="P40" s="101"/>
      <c r="Q40" s="101"/>
      <c r="R40" s="101"/>
      <c r="S40" s="101"/>
      <c r="T40" s="101"/>
      <c r="U40" s="10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101"/>
      <c r="Q41" s="101"/>
      <c r="R41" s="101"/>
      <c r="S41" s="101"/>
      <c r="T41" s="101"/>
      <c r="U41" s="10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IFERROR(INDEX(入力用シート!$C$7:$N$61,MATCH(11,入力用シート!$L$7:$L$61,0),4),"")</f>
        <v/>
      </c>
      <c r="E42" s="80"/>
      <c r="F42" s="80"/>
      <c r="G42" s="80"/>
      <c r="H42" s="80"/>
      <c r="I42" s="80" t="str">
        <f>IFERROR(INDEX(入力用シート!$C$7:$N$61,MATCH(11,入力用シート!$L$7:$L$61,0),2),"")</f>
        <v/>
      </c>
      <c r="J42" s="80"/>
      <c r="K42" s="80"/>
      <c r="L42" s="80"/>
      <c r="M42" s="80"/>
      <c r="N42" s="81" t="str">
        <f>IFERROR(INDEX(入力用シート!$C$7:$N$61,MATCH(11,入力用シート!$L$7:$L$61,0),5),"")</f>
        <v/>
      </c>
      <c r="O42" s="81"/>
      <c r="P42" s="81" t="str">
        <f>IFERROR(INDEX(入力用シート!$C$7:$N$61,MATCH(11,入力用シート!$L$7:$L$61,0),6),"")&amp;""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IFERROR(INDEX(入力用シート!$C$7:$N$61,MATCH(11,入力用シート!$L$7:$L$61,0),3),"")</f>
        <v/>
      </c>
      <c r="E43" s="83"/>
      <c r="F43" s="83"/>
      <c r="G43" s="83"/>
      <c r="H43" s="83"/>
      <c r="I43" s="83" t="str">
        <f>IFERROR(INDEX(入力用シート!$C$7:$N$61,MATCH(11,入力用シート!$L$7:$L$61,0),1),"")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IFERROR(INDEX(入力用シート!$C$7:$N$61,MATCH(12,入力用シート!$L$7:$L$61,0),4),"")</f>
        <v/>
      </c>
      <c r="E45" s="80"/>
      <c r="F45" s="80"/>
      <c r="G45" s="80"/>
      <c r="H45" s="80"/>
      <c r="I45" s="80" t="str">
        <f>IFERROR(INDEX(入力用シート!$C$7:$N$61,MATCH(12,入力用シート!$L$7:$L$61,0),2),"")</f>
        <v/>
      </c>
      <c r="J45" s="80"/>
      <c r="K45" s="80"/>
      <c r="L45" s="80"/>
      <c r="M45" s="80"/>
      <c r="N45" s="81" t="str">
        <f>IFERROR(INDEX(入力用シート!$C$7:$N$61,MATCH(12,入力用シート!$L$7:$L$61,0),5),"")</f>
        <v/>
      </c>
      <c r="O45" s="81"/>
      <c r="P45" s="81" t="str">
        <f>IFERROR(INDEX(入力用シート!$C$7:$N$61,MATCH(12,入力用シート!$L$7:$L$61,0),6),"")&amp;""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IFERROR(INDEX(入力用シート!$C$7:$N$61,MATCH(12,入力用シート!$L$7:$L$61,0),3),"")</f>
        <v/>
      </c>
      <c r="E46" s="83"/>
      <c r="F46" s="83"/>
      <c r="G46" s="83"/>
      <c r="H46" s="83"/>
      <c r="I46" s="83" t="str">
        <f>IFERROR(INDEX(入力用シート!$C$7:$N$61,MATCH(12,入力用シート!$L$7:$L$61,0),1),"")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IFERROR(INDEX(入力用シート!$C$7:$N$61,MATCH(13,入力用シート!$L$7:$L$61,0),4),"")</f>
        <v/>
      </c>
      <c r="E48" s="80"/>
      <c r="F48" s="80"/>
      <c r="G48" s="80"/>
      <c r="H48" s="80"/>
      <c r="I48" s="80" t="str">
        <f>IFERROR(INDEX(入力用シート!$C$7:$N$61,MATCH(13,入力用シート!$L$7:$L$61,0),2),"")</f>
        <v/>
      </c>
      <c r="J48" s="80"/>
      <c r="K48" s="80"/>
      <c r="L48" s="80"/>
      <c r="M48" s="80"/>
      <c r="N48" s="81" t="str">
        <f>IFERROR(INDEX(入力用シート!$C$7:$N$61,MATCH(13,入力用シート!$L$7:$L$61,0),5),"")</f>
        <v/>
      </c>
      <c r="O48" s="81"/>
      <c r="P48" s="81" t="str">
        <f>IFERROR(INDEX(入力用シート!$C$7:$N$61,MATCH(13,入力用シート!$L$7:$L$61,0),6),"")&amp;""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IFERROR(INDEX(入力用シート!$C$7:$N$61,MATCH(13,入力用シート!$L$7:$L$61,0),3),"")</f>
        <v/>
      </c>
      <c r="E49" s="83"/>
      <c r="F49" s="83"/>
      <c r="G49" s="83"/>
      <c r="H49" s="83"/>
      <c r="I49" s="83" t="str">
        <f>IFERROR(INDEX(入力用シート!$C$7:$N$61,MATCH(13,入力用シート!$L$7:$L$61,0),1),"")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IFERROR(INDEX(入力用シート!$C$7:$N$61,MATCH(14,入力用シート!$L$7:$L$61,0),4),"")</f>
        <v/>
      </c>
      <c r="E51" s="80"/>
      <c r="F51" s="80"/>
      <c r="G51" s="80"/>
      <c r="H51" s="80"/>
      <c r="I51" s="80" t="str">
        <f>IFERROR(INDEX(入力用シート!$C$7:$N$61,MATCH(14,入力用シート!$L$7:$L$61,0),2),"")</f>
        <v/>
      </c>
      <c r="J51" s="80"/>
      <c r="K51" s="80"/>
      <c r="L51" s="80"/>
      <c r="M51" s="80"/>
      <c r="N51" s="81" t="str">
        <f>IFERROR(INDEX(入力用シート!$C$7:$N$61,MATCH(14,入力用シート!$L$7:$L$61,0),5),"")</f>
        <v/>
      </c>
      <c r="O51" s="81"/>
      <c r="P51" s="81" t="str">
        <f>IFERROR(INDEX(入力用シート!$C$7:$N$61,MATCH(14,入力用シート!$L$7:$L$61,0),6),"")&amp;""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IFERROR(INDEX(入力用シート!$C$7:$N$61,MATCH(14,入力用シート!$L$7:$L$61,0),3),"")</f>
        <v/>
      </c>
      <c r="E52" s="83"/>
      <c r="F52" s="83"/>
      <c r="G52" s="83"/>
      <c r="H52" s="83"/>
      <c r="I52" s="83" t="str">
        <f>IFERROR(INDEX(入力用シート!$C$7:$N$61,MATCH(14,入力用シート!$L$7:$L$61,0),1),"")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IFERROR(INDEX(入力用シート!$C$7:$N$61,MATCH(15,入力用シート!$L$7:$L$61,0),4),"")</f>
        <v/>
      </c>
      <c r="E54" s="80"/>
      <c r="F54" s="80"/>
      <c r="G54" s="80"/>
      <c r="H54" s="80"/>
      <c r="I54" s="80" t="str">
        <f>IFERROR(INDEX(入力用シート!$C$7:$N$61,MATCH(15,入力用シート!$L$7:$L$61,0),2),"")</f>
        <v/>
      </c>
      <c r="J54" s="80"/>
      <c r="K54" s="80"/>
      <c r="L54" s="80"/>
      <c r="M54" s="80"/>
      <c r="N54" s="81" t="str">
        <f>IFERROR(INDEX(入力用シート!$C$7:$N$61,MATCH(15,入力用シート!$L$7:$L$61,0),5),"")</f>
        <v/>
      </c>
      <c r="O54" s="81"/>
      <c r="P54" s="81" t="str">
        <f>IFERROR(INDEX(入力用シート!$C$7:$N$61,MATCH(15,入力用シート!$L$7:$L$61,0),6),"")&amp;""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IFERROR(INDEX(入力用シート!$C$7:$N$61,MATCH(15,入力用シート!$L$7:$L$61,0),3),"")</f>
        <v/>
      </c>
      <c r="E55" s="83"/>
      <c r="F55" s="83"/>
      <c r="G55" s="83"/>
      <c r="H55" s="83"/>
      <c r="I55" s="83" t="str">
        <f>IFERROR(INDEX(入力用シート!$C$7:$N$61,MATCH(15,入力用シート!$L$7:$L$61,0),1),"")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W59"/>
  <sheetViews>
    <sheetView view="pageBreakPreview" topLeftCell="A43" zoomScaleNormal="100" zoomScaleSheetLayoutView="100" workbookViewId="0">
      <selection activeCell="I18" sqref="I18:M18"/>
    </sheetView>
  </sheetViews>
  <sheetFormatPr defaultColWidth="3.625" defaultRowHeight="12" x14ac:dyDescent="0.15"/>
  <cols>
    <col min="1" max="16384" width="3.625" style="1"/>
  </cols>
  <sheetData>
    <row r="1" spans="2:23" ht="14.25" customHeight="1" x14ac:dyDescent="0.15">
      <c r="U1" s="88" t="s">
        <v>0</v>
      </c>
      <c r="V1" s="88"/>
      <c r="W1" s="88"/>
    </row>
    <row r="2" spans="2:23" ht="17.25" x14ac:dyDescent="0.15">
      <c r="B2" s="89" t="s">
        <v>159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2:23" ht="17.25" x14ac:dyDescent="0.15"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 ht="9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13.5" customHeight="1" x14ac:dyDescent="0.15">
      <c r="C5" s="81" t="s">
        <v>2</v>
      </c>
      <c r="D5" s="81"/>
      <c r="E5" s="85">
        <f>入力用シート!D3</f>
        <v>0</v>
      </c>
      <c r="F5" s="86"/>
      <c r="G5" s="86"/>
      <c r="H5" s="86"/>
      <c r="I5" s="3" t="s">
        <v>3</v>
      </c>
      <c r="L5" s="81" t="s">
        <v>4</v>
      </c>
      <c r="M5" s="81"/>
      <c r="N5" s="82"/>
      <c r="O5" s="82"/>
      <c r="P5" s="81" t="s">
        <v>6</v>
      </c>
      <c r="Q5" s="81"/>
      <c r="R5" s="85" t="s">
        <v>51</v>
      </c>
      <c r="S5" s="87"/>
      <c r="T5" s="81" t="s">
        <v>7</v>
      </c>
      <c r="U5" s="81"/>
      <c r="V5" s="82"/>
      <c r="W5" s="82"/>
    </row>
    <row r="6" spans="2:23" ht="9" customHeight="1" x14ac:dyDescent="0.15"/>
    <row r="7" spans="2:23" ht="13.5" customHeight="1" x14ac:dyDescent="0.15">
      <c r="B7" s="81" t="s">
        <v>72</v>
      </c>
      <c r="C7" s="81"/>
      <c r="D7" s="82"/>
      <c r="E7" s="82"/>
      <c r="F7" s="82"/>
      <c r="G7" s="82"/>
      <c r="J7" s="81" t="s">
        <v>44</v>
      </c>
      <c r="K7" s="81"/>
      <c r="L7" s="82"/>
      <c r="M7" s="82"/>
      <c r="N7" s="82"/>
      <c r="O7" s="82"/>
      <c r="R7" s="81" t="s">
        <v>66</v>
      </c>
      <c r="S7" s="81"/>
      <c r="T7" s="85" t="s">
        <v>51</v>
      </c>
      <c r="U7" s="86"/>
      <c r="V7" s="86"/>
      <c r="W7" s="87"/>
    </row>
    <row r="8" spans="2:23" ht="13.5" customHeight="1" x14ac:dyDescent="0.15">
      <c r="B8" s="81" t="s">
        <v>67</v>
      </c>
      <c r="C8" s="81"/>
      <c r="D8" s="82"/>
      <c r="E8" s="82"/>
      <c r="F8" s="82"/>
      <c r="G8" s="82"/>
      <c r="J8" s="81" t="s">
        <v>68</v>
      </c>
      <c r="K8" s="81"/>
      <c r="L8" s="82"/>
      <c r="M8" s="82"/>
      <c r="N8" s="82"/>
      <c r="O8" s="82"/>
      <c r="R8" s="81" t="s">
        <v>47</v>
      </c>
      <c r="S8" s="81"/>
      <c r="T8" s="82"/>
      <c r="U8" s="82"/>
      <c r="V8" s="82"/>
      <c r="W8" s="82"/>
    </row>
    <row r="9" spans="2:23" ht="9" customHeight="1" x14ac:dyDescent="0.15"/>
    <row r="10" spans="2:23" ht="13.5" customHeight="1" x14ac:dyDescent="0.15">
      <c r="B10" s="81" t="s">
        <v>15</v>
      </c>
      <c r="C10" s="81"/>
      <c r="D10" s="80" t="s">
        <v>49</v>
      </c>
      <c r="E10" s="80"/>
      <c r="F10" s="80"/>
      <c r="G10" s="80"/>
      <c r="H10" s="80"/>
      <c r="I10" s="80" t="s">
        <v>49</v>
      </c>
      <c r="J10" s="80"/>
      <c r="K10" s="80"/>
      <c r="L10" s="80"/>
      <c r="M10" s="80"/>
      <c r="N10" s="81" t="s">
        <v>18</v>
      </c>
      <c r="O10" s="81"/>
      <c r="P10" s="81" t="s">
        <v>19</v>
      </c>
      <c r="Q10" s="81"/>
      <c r="R10" s="81"/>
      <c r="S10" s="81"/>
      <c r="T10" s="81"/>
      <c r="U10" s="81"/>
      <c r="V10" s="81" t="s">
        <v>20</v>
      </c>
      <c r="W10" s="81"/>
    </row>
    <row r="11" spans="2:23" ht="13.5" customHeight="1" x14ac:dyDescent="0.15">
      <c r="B11" s="81"/>
      <c r="C11" s="81"/>
      <c r="D11" s="84" t="s">
        <v>166</v>
      </c>
      <c r="E11" s="84"/>
      <c r="F11" s="84"/>
      <c r="G11" s="84"/>
      <c r="H11" s="84"/>
      <c r="I11" s="84" t="s">
        <v>21</v>
      </c>
      <c r="J11" s="84"/>
      <c r="K11" s="84"/>
      <c r="L11" s="84"/>
      <c r="M11" s="84"/>
      <c r="N11" s="81"/>
      <c r="O11" s="81"/>
      <c r="P11" s="81" t="s">
        <v>22</v>
      </c>
      <c r="Q11" s="81"/>
      <c r="R11" s="81"/>
      <c r="S11" s="81"/>
      <c r="T11" s="81"/>
      <c r="U11" s="81"/>
      <c r="V11" s="81"/>
      <c r="W11" s="81"/>
    </row>
    <row r="12" spans="2:23" ht="13.5" customHeight="1" x14ac:dyDescent="0.15">
      <c r="B12" s="79" t="s">
        <v>69</v>
      </c>
      <c r="C12" s="79"/>
      <c r="D12" s="80" t="str">
        <f>IFERROR(INDEX(入力用シート!$C$66:$N$105,MATCH(1,入力用シート!$K$66:$K$105,0),4),"")</f>
        <v/>
      </c>
      <c r="E12" s="80"/>
      <c r="F12" s="80"/>
      <c r="G12" s="80"/>
      <c r="H12" s="80"/>
      <c r="I12" s="80" t="str">
        <f>IFERROR(INDEX(入力用シート!$C$66:$N$105,MATCH(1,入力用シート!$K$66:$K$105,0),2),"")</f>
        <v/>
      </c>
      <c r="J12" s="80"/>
      <c r="K12" s="80"/>
      <c r="L12" s="80"/>
      <c r="M12" s="80"/>
      <c r="N12" s="81" t="str">
        <f>IFERROR(INDEX(入力用シート!$C$66:$N$105,MATCH(1,入力用シート!$K$66:$K$105,0),5),"")</f>
        <v/>
      </c>
      <c r="O12" s="81"/>
      <c r="P12" s="112" t="str">
        <f>IFERROR(INDEX(入力用シート!$C$66:$N$105,MATCH(1,入力用シート!$K$66:$K$105,0),6),"")&amp;""</f>
        <v/>
      </c>
      <c r="Q12" s="81"/>
      <c r="R12" s="81"/>
      <c r="S12" s="81"/>
      <c r="T12" s="81"/>
      <c r="U12" s="81"/>
      <c r="V12" s="82"/>
      <c r="W12" s="82"/>
    </row>
    <row r="13" spans="2:23" ht="13.5" customHeight="1" x14ac:dyDescent="0.15">
      <c r="B13" s="79"/>
      <c r="C13" s="79"/>
      <c r="D13" s="83" t="str">
        <f>IFERROR(INDEX(入力用シート!$C$66:$N$105,MATCH(1,入力用シート!$K$66:$K$105,0),3),"")</f>
        <v/>
      </c>
      <c r="E13" s="83"/>
      <c r="F13" s="83"/>
      <c r="G13" s="83"/>
      <c r="H13" s="83"/>
      <c r="I13" s="83" t="str">
        <f>IFERROR(INDEX(入力用シート!$C$66:$N$105,MATCH(1,入力用シート!$K$66:$K$105,0),1),"")</f>
        <v/>
      </c>
      <c r="J13" s="83"/>
      <c r="K13" s="83"/>
      <c r="L13" s="83"/>
      <c r="M13" s="83"/>
      <c r="N13" s="81"/>
      <c r="O13" s="81"/>
      <c r="P13" s="81"/>
      <c r="Q13" s="81"/>
      <c r="R13" s="81"/>
      <c r="S13" s="81"/>
      <c r="T13" s="81"/>
      <c r="U13" s="81"/>
      <c r="V13" s="82"/>
      <c r="W13" s="82"/>
    </row>
    <row r="14" spans="2:23" ht="13.5" customHeight="1" x14ac:dyDescent="0.15">
      <c r="B14" s="79"/>
      <c r="C14" s="79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1"/>
      <c r="O14" s="81"/>
      <c r="P14" s="81"/>
      <c r="Q14" s="81"/>
      <c r="R14" s="81"/>
      <c r="S14" s="81"/>
      <c r="T14" s="81"/>
      <c r="U14" s="81"/>
      <c r="V14" s="82"/>
      <c r="W14" s="82"/>
    </row>
    <row r="15" spans="2:23" ht="13.5" customHeight="1" x14ac:dyDescent="0.15">
      <c r="B15" s="79" t="s">
        <v>24</v>
      </c>
      <c r="C15" s="79"/>
      <c r="D15" s="80" t="str">
        <f>IFERROR(INDEX(入力用シート!$C$66:$N$105,MATCH(2,入力用シート!$K$66:$K$105,0),4),"")</f>
        <v/>
      </c>
      <c r="E15" s="80"/>
      <c r="F15" s="80"/>
      <c r="G15" s="80"/>
      <c r="H15" s="80"/>
      <c r="I15" s="80" t="str">
        <f>IFERROR(INDEX(入力用シート!$C$66:$N$105,MATCH(2,入力用シート!$K$66:$K$105,0),2),"")</f>
        <v/>
      </c>
      <c r="J15" s="80"/>
      <c r="K15" s="80"/>
      <c r="L15" s="80"/>
      <c r="M15" s="80"/>
      <c r="N15" s="81" t="str">
        <f>IFERROR(INDEX(入力用シート!$C$66:$N$105,MATCH(2,入力用シート!$K$66:$K$105,0),5),"")</f>
        <v/>
      </c>
      <c r="O15" s="81"/>
      <c r="P15" s="112" t="str">
        <f>IFERROR(INDEX(入力用シート!$C$66:$N$105,MATCH(2,入力用シート!$K$66:$K$105,0),6),"")&amp;""</f>
        <v/>
      </c>
      <c r="Q15" s="81"/>
      <c r="R15" s="81"/>
      <c r="S15" s="81"/>
      <c r="T15" s="81"/>
      <c r="U15" s="81"/>
      <c r="V15" s="82"/>
      <c r="W15" s="82"/>
    </row>
    <row r="16" spans="2:23" ht="13.5" customHeight="1" x14ac:dyDescent="0.15">
      <c r="B16" s="79"/>
      <c r="C16" s="79"/>
      <c r="D16" s="83" t="str">
        <f>IFERROR(INDEX(入力用シート!$C$66:$N$105,MATCH(2,入力用シート!$K$66:$K$105,0),3),"")</f>
        <v/>
      </c>
      <c r="E16" s="83"/>
      <c r="F16" s="83"/>
      <c r="G16" s="83"/>
      <c r="H16" s="83"/>
      <c r="I16" s="83" t="str">
        <f>IFERROR(INDEX(入力用シート!$C$66:$N$105,MATCH(2,入力用シート!$K$66:$K$105,0),1),"")</f>
        <v/>
      </c>
      <c r="J16" s="83"/>
      <c r="K16" s="83"/>
      <c r="L16" s="83"/>
      <c r="M16" s="83"/>
      <c r="N16" s="81"/>
      <c r="O16" s="81"/>
      <c r="P16" s="81"/>
      <c r="Q16" s="81"/>
      <c r="R16" s="81"/>
      <c r="S16" s="81"/>
      <c r="T16" s="81"/>
      <c r="U16" s="81"/>
      <c r="V16" s="82"/>
      <c r="W16" s="82"/>
    </row>
    <row r="17" spans="2:23" ht="13.5" customHeight="1" x14ac:dyDescent="0.15">
      <c r="B17" s="79"/>
      <c r="C17" s="79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1"/>
      <c r="O17" s="81"/>
      <c r="P17" s="81"/>
      <c r="Q17" s="81"/>
      <c r="R17" s="81"/>
      <c r="S17" s="81"/>
      <c r="T17" s="81"/>
      <c r="U17" s="81"/>
      <c r="V17" s="82"/>
      <c r="W17" s="82"/>
    </row>
    <row r="18" spans="2:23" ht="13.5" customHeight="1" x14ac:dyDescent="0.15">
      <c r="B18" s="79" t="s">
        <v>25</v>
      </c>
      <c r="C18" s="79"/>
      <c r="D18" s="80" t="str">
        <f>IFERROR(INDEX(入力用シート!$C$66:$N$105,MATCH(3,入力用シート!$K$66:$K$105,0),4),"")</f>
        <v/>
      </c>
      <c r="E18" s="80"/>
      <c r="F18" s="80"/>
      <c r="G18" s="80"/>
      <c r="H18" s="80"/>
      <c r="I18" s="80" t="str">
        <f>IFERROR(INDEX(入力用シート!$C$66:$N$105,MATCH(3,入力用シート!$K$66:$K$105,0),2),"")</f>
        <v/>
      </c>
      <c r="J18" s="80"/>
      <c r="K18" s="80"/>
      <c r="L18" s="80"/>
      <c r="M18" s="80"/>
      <c r="N18" s="81" t="str">
        <f>IFERROR(INDEX(入力用シート!$C$66:$N$105,MATCH(3,入力用シート!$K$66:$K$105,0),5),"")</f>
        <v/>
      </c>
      <c r="O18" s="81"/>
      <c r="P18" s="112" t="str">
        <f>IFERROR(INDEX(入力用シート!$C$66:$N$105,MATCH(3,入力用シート!$K$66:$K$105,0),6),"")&amp;""</f>
        <v/>
      </c>
      <c r="Q18" s="81"/>
      <c r="R18" s="81"/>
      <c r="S18" s="81"/>
      <c r="T18" s="81"/>
      <c r="U18" s="81"/>
      <c r="V18" s="82"/>
      <c r="W18" s="82"/>
    </row>
    <row r="19" spans="2:23" ht="13.5" customHeight="1" x14ac:dyDescent="0.15">
      <c r="B19" s="79"/>
      <c r="C19" s="79"/>
      <c r="D19" s="83" t="str">
        <f>IFERROR(INDEX(入力用シート!$C$66:$N$105,MATCH(3,入力用シート!$K$66:$K$105,0),3),"")</f>
        <v/>
      </c>
      <c r="E19" s="83"/>
      <c r="F19" s="83"/>
      <c r="G19" s="83"/>
      <c r="H19" s="83"/>
      <c r="I19" s="83" t="str">
        <f>IFERROR(INDEX(入力用シート!$C$66:$N$105,MATCH(3,入力用シート!$K$66:$K$105,0),1),"")</f>
        <v/>
      </c>
      <c r="J19" s="83"/>
      <c r="K19" s="83"/>
      <c r="L19" s="83"/>
      <c r="M19" s="83"/>
      <c r="N19" s="81"/>
      <c r="O19" s="81"/>
      <c r="P19" s="81"/>
      <c r="Q19" s="81"/>
      <c r="R19" s="81"/>
      <c r="S19" s="81"/>
      <c r="T19" s="81"/>
      <c r="U19" s="81"/>
      <c r="V19" s="82"/>
      <c r="W19" s="82"/>
    </row>
    <row r="20" spans="2:23" ht="13.5" customHeight="1" x14ac:dyDescent="0.15">
      <c r="B20" s="79"/>
      <c r="C20" s="79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1"/>
      <c r="O20" s="81"/>
      <c r="P20" s="81"/>
      <c r="Q20" s="81"/>
      <c r="R20" s="81"/>
      <c r="S20" s="81"/>
      <c r="T20" s="81"/>
      <c r="U20" s="81"/>
      <c r="V20" s="82"/>
      <c r="W20" s="82"/>
    </row>
    <row r="21" spans="2:23" ht="13.5" customHeight="1" x14ac:dyDescent="0.15">
      <c r="B21" s="79" t="s">
        <v>26</v>
      </c>
      <c r="C21" s="79"/>
      <c r="D21" s="80" t="str">
        <f>IFERROR(INDEX(入力用シート!$C$66:$N$105,MATCH(4,入力用シート!$K$66:$K$105,0),4),"")</f>
        <v/>
      </c>
      <c r="E21" s="80"/>
      <c r="F21" s="80"/>
      <c r="G21" s="80"/>
      <c r="H21" s="80"/>
      <c r="I21" s="80" t="str">
        <f>IFERROR(INDEX(入力用シート!$C$66:$N$105,MATCH(4,入力用シート!$K$66:$K$105,0),2),"")</f>
        <v/>
      </c>
      <c r="J21" s="80"/>
      <c r="K21" s="80"/>
      <c r="L21" s="80"/>
      <c r="M21" s="80"/>
      <c r="N21" s="81" t="str">
        <f>IFERROR(INDEX(入力用シート!$C$66:$N$105,MATCH(4,入力用シート!$K$66:$K$105,0),5),"")</f>
        <v/>
      </c>
      <c r="O21" s="81"/>
      <c r="P21" s="112" t="str">
        <f>IFERROR(INDEX(入力用シート!$C$66:$N$105,MATCH(4,入力用シート!$K$66:$K$105,0),6),"")&amp;""</f>
        <v/>
      </c>
      <c r="Q21" s="81"/>
      <c r="R21" s="81"/>
      <c r="S21" s="81"/>
      <c r="T21" s="81"/>
      <c r="U21" s="81"/>
      <c r="V21" s="82"/>
      <c r="W21" s="82"/>
    </row>
    <row r="22" spans="2:23" ht="13.5" customHeight="1" x14ac:dyDescent="0.15">
      <c r="B22" s="79"/>
      <c r="C22" s="79"/>
      <c r="D22" s="83" t="str">
        <f>IFERROR(INDEX(入力用シート!$C$66:$N$105,MATCH(4,入力用シート!$K$66:$K$105,0),3),"")</f>
        <v/>
      </c>
      <c r="E22" s="83"/>
      <c r="F22" s="83"/>
      <c r="G22" s="83"/>
      <c r="H22" s="83"/>
      <c r="I22" s="83" t="str">
        <f>IFERROR(INDEX(入力用シート!$C$66:$N$105,MATCH(4,入力用シート!$K$66:$K$105,0),1),"")</f>
        <v/>
      </c>
      <c r="J22" s="83"/>
      <c r="K22" s="83"/>
      <c r="L22" s="83"/>
      <c r="M22" s="83"/>
      <c r="N22" s="81"/>
      <c r="O22" s="81"/>
      <c r="P22" s="81"/>
      <c r="Q22" s="81"/>
      <c r="R22" s="81"/>
      <c r="S22" s="81"/>
      <c r="T22" s="81"/>
      <c r="U22" s="81"/>
      <c r="V22" s="82"/>
      <c r="W22" s="82"/>
    </row>
    <row r="23" spans="2:23" ht="13.5" customHeight="1" x14ac:dyDescent="0.15"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1"/>
      <c r="O23" s="81"/>
      <c r="P23" s="81"/>
      <c r="Q23" s="81"/>
      <c r="R23" s="81"/>
      <c r="S23" s="81"/>
      <c r="T23" s="81"/>
      <c r="U23" s="81"/>
      <c r="V23" s="82"/>
      <c r="W23" s="82"/>
    </row>
    <row r="24" spans="2:23" ht="13.5" customHeight="1" x14ac:dyDescent="0.15">
      <c r="B24" s="79" t="s">
        <v>27</v>
      </c>
      <c r="C24" s="79"/>
      <c r="D24" s="80" t="str">
        <f>IFERROR(INDEX(入力用シート!$C$66:$N$105,MATCH(5,入力用シート!$K$66:$K$105,0),4),"")</f>
        <v/>
      </c>
      <c r="E24" s="80"/>
      <c r="F24" s="80"/>
      <c r="G24" s="80"/>
      <c r="H24" s="80"/>
      <c r="I24" s="80" t="str">
        <f>IFERROR(INDEX(入力用シート!$C$66:$N$105,MATCH(5,入力用シート!$K$66:$K$105,0),2),"")</f>
        <v/>
      </c>
      <c r="J24" s="80"/>
      <c r="K24" s="80"/>
      <c r="L24" s="80"/>
      <c r="M24" s="80"/>
      <c r="N24" s="81" t="str">
        <f>IFERROR(INDEX(入力用シート!$C$66:$N$105,MATCH(5,入力用シート!$K$66:$K$105,0),5),"")</f>
        <v/>
      </c>
      <c r="O24" s="81"/>
      <c r="P24" s="112" t="str">
        <f>IFERROR(INDEX(入力用シート!$C$66:$N$105,MATCH(5,入力用シート!$K$66:$K$105,0),6),"")&amp;""</f>
        <v/>
      </c>
      <c r="Q24" s="81"/>
      <c r="R24" s="81"/>
      <c r="S24" s="81"/>
      <c r="T24" s="81"/>
      <c r="U24" s="81"/>
      <c r="V24" s="82"/>
      <c r="W24" s="82"/>
    </row>
    <row r="25" spans="2:23" ht="13.5" customHeight="1" x14ac:dyDescent="0.15">
      <c r="B25" s="79"/>
      <c r="C25" s="79"/>
      <c r="D25" s="83" t="str">
        <f>IFERROR(INDEX(入力用シート!$C$66:$N$105,MATCH(5,入力用シート!$K$66:$K$105,0),3),"")</f>
        <v/>
      </c>
      <c r="E25" s="83"/>
      <c r="F25" s="83"/>
      <c r="G25" s="83"/>
      <c r="H25" s="83"/>
      <c r="I25" s="83" t="str">
        <f>IFERROR(INDEX(入力用シート!$C$66:$N$105,MATCH(5,入力用シート!$K$66:$K$105,0),1),"")</f>
        <v/>
      </c>
      <c r="J25" s="83"/>
      <c r="K25" s="83"/>
      <c r="L25" s="83"/>
      <c r="M25" s="83"/>
      <c r="N25" s="81"/>
      <c r="O25" s="81"/>
      <c r="P25" s="81"/>
      <c r="Q25" s="81"/>
      <c r="R25" s="81"/>
      <c r="S25" s="81"/>
      <c r="T25" s="81"/>
      <c r="U25" s="81"/>
      <c r="V25" s="82"/>
      <c r="W25" s="82"/>
    </row>
    <row r="26" spans="2:23" ht="13.5" customHeight="1" x14ac:dyDescent="0.15">
      <c r="B26" s="79"/>
      <c r="C26" s="79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1"/>
      <c r="O26" s="81"/>
      <c r="P26" s="81"/>
      <c r="Q26" s="81"/>
      <c r="R26" s="81"/>
      <c r="S26" s="81"/>
      <c r="T26" s="81"/>
      <c r="U26" s="81"/>
      <c r="V26" s="82"/>
      <c r="W26" s="82"/>
    </row>
    <row r="27" spans="2:23" ht="13.5" customHeight="1" x14ac:dyDescent="0.15">
      <c r="B27" s="79" t="s">
        <v>28</v>
      </c>
      <c r="C27" s="79"/>
      <c r="D27" s="80" t="str">
        <f>IFERROR(INDEX(入力用シート!$C$66:$N$105,MATCH(6,入力用シート!$K$66:$K$105,0),4),"")</f>
        <v/>
      </c>
      <c r="E27" s="80"/>
      <c r="F27" s="80"/>
      <c r="G27" s="80"/>
      <c r="H27" s="80"/>
      <c r="I27" s="80" t="str">
        <f>IFERROR(INDEX(入力用シート!$C$66:$N$105,MATCH(6,入力用シート!$K$66:$K$105,0),2),"")</f>
        <v/>
      </c>
      <c r="J27" s="80"/>
      <c r="K27" s="80"/>
      <c r="L27" s="80"/>
      <c r="M27" s="80"/>
      <c r="N27" s="81" t="str">
        <f>IFERROR(INDEX(入力用シート!$C$66:$N$105,MATCH(6,入力用シート!$K$66:$K$105,0),5),"")</f>
        <v/>
      </c>
      <c r="O27" s="81"/>
      <c r="P27" s="112" t="str">
        <f>IFERROR(INDEX(入力用シート!$C$66:$N$105,MATCH(6,入力用シート!$K$66:$K$105,0),6),"")&amp;""</f>
        <v/>
      </c>
      <c r="Q27" s="81"/>
      <c r="R27" s="81"/>
      <c r="S27" s="81"/>
      <c r="T27" s="81"/>
      <c r="U27" s="81"/>
      <c r="V27" s="82"/>
      <c r="W27" s="82"/>
    </row>
    <row r="28" spans="2:23" ht="13.5" customHeight="1" x14ac:dyDescent="0.15">
      <c r="B28" s="79"/>
      <c r="C28" s="79"/>
      <c r="D28" s="83" t="str">
        <f>IFERROR(INDEX(入力用シート!$C$66:$N$105,MATCH(6,入力用シート!$K$66:$K$105,0),3),"")</f>
        <v/>
      </c>
      <c r="E28" s="83"/>
      <c r="F28" s="83"/>
      <c r="G28" s="83"/>
      <c r="H28" s="83"/>
      <c r="I28" s="83" t="str">
        <f>IFERROR(INDEX(入力用シート!$C$66:$N$105,MATCH(6,入力用シート!$K$66:$K$105,0),1),"")</f>
        <v/>
      </c>
      <c r="J28" s="83"/>
      <c r="K28" s="83"/>
      <c r="L28" s="83"/>
      <c r="M28" s="83"/>
      <c r="N28" s="81"/>
      <c r="O28" s="81"/>
      <c r="P28" s="81"/>
      <c r="Q28" s="81"/>
      <c r="R28" s="81"/>
      <c r="S28" s="81"/>
      <c r="T28" s="81"/>
      <c r="U28" s="81"/>
      <c r="V28" s="82"/>
      <c r="W28" s="82"/>
    </row>
    <row r="29" spans="2:23" ht="13.5" customHeight="1" x14ac:dyDescent="0.15">
      <c r="B29" s="79"/>
      <c r="C29" s="79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1"/>
      <c r="O29" s="81"/>
      <c r="P29" s="81"/>
      <c r="Q29" s="81"/>
      <c r="R29" s="81"/>
      <c r="S29" s="81"/>
      <c r="T29" s="81"/>
      <c r="U29" s="81"/>
      <c r="V29" s="82"/>
      <c r="W29" s="82"/>
    </row>
    <row r="30" spans="2:23" ht="13.5" customHeight="1" x14ac:dyDescent="0.15">
      <c r="B30" s="79" t="s">
        <v>29</v>
      </c>
      <c r="C30" s="79"/>
      <c r="D30" s="80" t="str">
        <f>IFERROR(INDEX(入力用シート!$C$66:$N$105,MATCH(7,入力用シート!$K$66:$K$105,0),4),"")</f>
        <v/>
      </c>
      <c r="E30" s="80"/>
      <c r="F30" s="80"/>
      <c r="G30" s="80"/>
      <c r="H30" s="80"/>
      <c r="I30" s="80" t="str">
        <f>IFERROR(INDEX(入力用シート!$C$66:$N$105,MATCH(7,入力用シート!$K$66:$K$105,0),2),"")</f>
        <v/>
      </c>
      <c r="J30" s="80"/>
      <c r="K30" s="80"/>
      <c r="L30" s="80"/>
      <c r="M30" s="80"/>
      <c r="N30" s="81" t="str">
        <f>IFERROR(INDEX(入力用シート!$C$66:$N$105,MATCH(7,入力用シート!$K$66:$K$105,0),5),"")</f>
        <v/>
      </c>
      <c r="O30" s="81"/>
      <c r="P30" s="112" t="str">
        <f>IFERROR(INDEX(入力用シート!$C$66:$N$105,MATCH(7,入力用シート!$K$66:$K$105,0),6),"")&amp;""</f>
        <v/>
      </c>
      <c r="Q30" s="81"/>
      <c r="R30" s="81"/>
      <c r="S30" s="81"/>
      <c r="T30" s="81"/>
      <c r="U30" s="81"/>
      <c r="V30" s="82"/>
      <c r="W30" s="82"/>
    </row>
    <row r="31" spans="2:23" ht="13.5" customHeight="1" x14ac:dyDescent="0.15">
      <c r="B31" s="79"/>
      <c r="C31" s="79"/>
      <c r="D31" s="83" t="str">
        <f>IFERROR(INDEX(入力用シート!$C$66:$N$105,MATCH(7,入力用シート!$K$66:$K$105,0),3),"")</f>
        <v/>
      </c>
      <c r="E31" s="83"/>
      <c r="F31" s="83"/>
      <c r="G31" s="83"/>
      <c r="H31" s="83"/>
      <c r="I31" s="83" t="str">
        <f>IFERROR(INDEX(入力用シート!$C$66:$N$105,MATCH(7,入力用シート!$K$66:$K$105,0),1),"")</f>
        <v/>
      </c>
      <c r="J31" s="83"/>
      <c r="K31" s="83"/>
      <c r="L31" s="83"/>
      <c r="M31" s="83"/>
      <c r="N31" s="81"/>
      <c r="O31" s="81"/>
      <c r="P31" s="81"/>
      <c r="Q31" s="81"/>
      <c r="R31" s="81"/>
      <c r="S31" s="81"/>
      <c r="T31" s="81"/>
      <c r="U31" s="81"/>
      <c r="V31" s="82"/>
      <c r="W31" s="82"/>
    </row>
    <row r="32" spans="2:23" ht="13.5" customHeight="1" x14ac:dyDescent="0.15">
      <c r="B32" s="79"/>
      <c r="C32" s="79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1"/>
      <c r="O32" s="81"/>
      <c r="P32" s="81"/>
      <c r="Q32" s="81"/>
      <c r="R32" s="81"/>
      <c r="S32" s="81"/>
      <c r="T32" s="81"/>
      <c r="U32" s="81"/>
      <c r="V32" s="82"/>
      <c r="W32" s="82"/>
    </row>
    <row r="33" spans="2:23" ht="13.5" customHeight="1" x14ac:dyDescent="0.15">
      <c r="B33" s="79" t="s">
        <v>30</v>
      </c>
      <c r="C33" s="79"/>
      <c r="D33" s="80" t="str">
        <f>IFERROR(INDEX(入力用シート!$C$66:$N$105,MATCH(8,入力用シート!$K$66:$K$105,0),4),"")</f>
        <v/>
      </c>
      <c r="E33" s="80"/>
      <c r="F33" s="80"/>
      <c r="G33" s="80"/>
      <c r="H33" s="80"/>
      <c r="I33" s="80" t="str">
        <f>IFERROR(INDEX(入力用シート!$C$66:$N$105,MATCH(8,入力用シート!$K$66:$K$105,0),2),"")</f>
        <v/>
      </c>
      <c r="J33" s="80"/>
      <c r="K33" s="80"/>
      <c r="L33" s="80"/>
      <c r="M33" s="80"/>
      <c r="N33" s="81" t="str">
        <f>IFERROR(INDEX(入力用シート!$C$66:$N$105,MATCH(8,入力用シート!$K$66:$K$105,0),5),"")</f>
        <v/>
      </c>
      <c r="O33" s="81"/>
      <c r="P33" s="112" t="str">
        <f>IFERROR(INDEX(入力用シート!$C$66:$N$105,MATCH(8,入力用シート!$K$66:$K$105,0),6),"")&amp;""</f>
        <v/>
      </c>
      <c r="Q33" s="81"/>
      <c r="R33" s="81"/>
      <c r="S33" s="81"/>
      <c r="T33" s="81"/>
      <c r="U33" s="81"/>
      <c r="V33" s="82"/>
      <c r="W33" s="82"/>
    </row>
    <row r="34" spans="2:23" ht="13.5" customHeight="1" x14ac:dyDescent="0.15">
      <c r="B34" s="79"/>
      <c r="C34" s="79"/>
      <c r="D34" s="83" t="str">
        <f>IFERROR(INDEX(入力用シート!$C$66:$N$105,MATCH(8,入力用シート!$K$66:$K$105,0),3),"")</f>
        <v/>
      </c>
      <c r="E34" s="83"/>
      <c r="F34" s="83"/>
      <c r="G34" s="83"/>
      <c r="H34" s="83"/>
      <c r="I34" s="83" t="str">
        <f>IFERROR(INDEX(入力用シート!$C$66:$N$105,MATCH(8,入力用シート!$K$66:$K$105,0),1),"")</f>
        <v/>
      </c>
      <c r="J34" s="83"/>
      <c r="K34" s="83"/>
      <c r="L34" s="83"/>
      <c r="M34" s="83"/>
      <c r="N34" s="81"/>
      <c r="O34" s="81"/>
      <c r="P34" s="81"/>
      <c r="Q34" s="81"/>
      <c r="R34" s="81"/>
      <c r="S34" s="81"/>
      <c r="T34" s="81"/>
      <c r="U34" s="81"/>
      <c r="V34" s="82"/>
      <c r="W34" s="82"/>
    </row>
    <row r="35" spans="2:23" ht="13.5" customHeight="1" x14ac:dyDescent="0.15">
      <c r="B35" s="79"/>
      <c r="C35" s="79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81"/>
      <c r="S35" s="81"/>
      <c r="T35" s="81"/>
      <c r="U35" s="81"/>
      <c r="V35" s="82"/>
      <c r="W35" s="82"/>
    </row>
    <row r="36" spans="2:23" ht="13.5" customHeight="1" x14ac:dyDescent="0.15">
      <c r="B36" s="79" t="s">
        <v>31</v>
      </c>
      <c r="C36" s="79"/>
      <c r="D36" s="80" t="str">
        <f>IFERROR(INDEX(入力用シート!$C$66:$N$105,MATCH(9,入力用シート!$K$66:$K$105,0),4),"")</f>
        <v/>
      </c>
      <c r="E36" s="80"/>
      <c r="F36" s="80"/>
      <c r="G36" s="80"/>
      <c r="H36" s="80"/>
      <c r="I36" s="80" t="str">
        <f>IFERROR(INDEX(入力用シート!$C$66:$N$105,MATCH(9,入力用シート!$K$66:$K$105,0),2),"")</f>
        <v/>
      </c>
      <c r="J36" s="80"/>
      <c r="K36" s="80"/>
      <c r="L36" s="80"/>
      <c r="M36" s="80"/>
      <c r="N36" s="81" t="str">
        <f>IFERROR(INDEX(入力用シート!$C$66:$N$105,MATCH(9,入力用シート!$K$66:$K$105,0),5),"")</f>
        <v/>
      </c>
      <c r="O36" s="81"/>
      <c r="P36" s="81" t="str">
        <f>IFERROR(INDEX(入力用シート!$C$66:$N$105,MATCH(9,入力用シート!$K$66:$K$105,0),6),"")&amp;""</f>
        <v/>
      </c>
      <c r="Q36" s="81"/>
      <c r="R36" s="81"/>
      <c r="S36" s="81"/>
      <c r="T36" s="81"/>
      <c r="U36" s="81"/>
      <c r="V36" s="82"/>
      <c r="W36" s="82"/>
    </row>
    <row r="37" spans="2:23" ht="13.5" customHeight="1" x14ac:dyDescent="0.15">
      <c r="B37" s="79"/>
      <c r="C37" s="79"/>
      <c r="D37" s="83" t="str">
        <f>IFERROR(INDEX(入力用シート!$C$66:$N$105,MATCH(9,入力用シート!$K$66:$K$105,0),3),"")</f>
        <v/>
      </c>
      <c r="E37" s="83"/>
      <c r="F37" s="83"/>
      <c r="G37" s="83"/>
      <c r="H37" s="83"/>
      <c r="I37" s="83" t="str">
        <f>IFERROR(INDEX(入力用シート!$C$66:$N$105,MATCH(9,入力用シート!$K$66:$K$105,0),1),"")</f>
        <v/>
      </c>
      <c r="J37" s="83"/>
      <c r="K37" s="83"/>
      <c r="L37" s="83"/>
      <c r="M37" s="83"/>
      <c r="N37" s="81"/>
      <c r="O37" s="81"/>
      <c r="P37" s="81"/>
      <c r="Q37" s="81"/>
      <c r="R37" s="81"/>
      <c r="S37" s="81"/>
      <c r="T37" s="81"/>
      <c r="U37" s="81"/>
      <c r="V37" s="82"/>
      <c r="W37" s="82"/>
    </row>
    <row r="38" spans="2:23" ht="13.5" customHeight="1" x14ac:dyDescent="0.15">
      <c r="B38" s="79"/>
      <c r="C38" s="79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1"/>
      <c r="O38" s="81"/>
      <c r="P38" s="81"/>
      <c r="Q38" s="81"/>
      <c r="R38" s="81"/>
      <c r="S38" s="81"/>
      <c r="T38" s="81"/>
      <c r="U38" s="81"/>
      <c r="V38" s="82"/>
      <c r="W38" s="82"/>
    </row>
    <row r="39" spans="2:23" ht="13.5" customHeight="1" x14ac:dyDescent="0.15">
      <c r="B39" s="79" t="s">
        <v>32</v>
      </c>
      <c r="C39" s="79"/>
      <c r="D39" s="80" t="str">
        <f>IFERROR(INDEX(入力用シート!$C$66:$N$105,MATCH(10,入力用シート!$K$66:$K$105,0),4),"")</f>
        <v/>
      </c>
      <c r="E39" s="80"/>
      <c r="F39" s="80"/>
      <c r="G39" s="80"/>
      <c r="H39" s="80"/>
      <c r="I39" s="80" t="str">
        <f>IFERROR(INDEX(入力用シート!$C$66:$N$105,MATCH(10,入力用シート!$K$66:$K$105,0),2),"")</f>
        <v/>
      </c>
      <c r="J39" s="80"/>
      <c r="K39" s="80"/>
      <c r="L39" s="80"/>
      <c r="M39" s="80"/>
      <c r="N39" s="81" t="str">
        <f>IFERROR(INDEX(入力用シート!$C$66:$N$105,MATCH(10,入力用シート!$K$66:$K$105,0),5),"")</f>
        <v/>
      </c>
      <c r="O39" s="81"/>
      <c r="P39" s="81" t="str">
        <f>IFERROR(INDEX(入力用シート!$C$66:$N$105,MATCH(10,入力用シート!$K$66:$K$105,0),6),"")&amp;""</f>
        <v/>
      </c>
      <c r="Q39" s="81"/>
      <c r="R39" s="81"/>
      <c r="S39" s="81"/>
      <c r="T39" s="81"/>
      <c r="U39" s="81"/>
      <c r="V39" s="82"/>
      <c r="W39" s="82"/>
    </row>
    <row r="40" spans="2:23" ht="13.5" customHeight="1" x14ac:dyDescent="0.15">
      <c r="B40" s="79"/>
      <c r="C40" s="79"/>
      <c r="D40" s="83" t="str">
        <f>IFERROR(INDEX(入力用シート!$C$66:$N$105,MATCH(10,入力用シート!$K$66:$K$105,0),3),"")</f>
        <v/>
      </c>
      <c r="E40" s="83"/>
      <c r="F40" s="83"/>
      <c r="G40" s="83"/>
      <c r="H40" s="83"/>
      <c r="I40" s="83" t="str">
        <f>IFERROR(INDEX(入力用シート!$C$66:$N$105,MATCH(10,入力用シート!$K$66:$K$105,0),1),"")</f>
        <v/>
      </c>
      <c r="J40" s="83"/>
      <c r="K40" s="83"/>
      <c r="L40" s="83"/>
      <c r="M40" s="83"/>
      <c r="N40" s="81"/>
      <c r="O40" s="81"/>
      <c r="P40" s="81"/>
      <c r="Q40" s="81"/>
      <c r="R40" s="81"/>
      <c r="S40" s="81"/>
      <c r="T40" s="81"/>
      <c r="U40" s="81"/>
      <c r="V40" s="82"/>
      <c r="W40" s="82"/>
    </row>
    <row r="41" spans="2:23" ht="13.5" customHeight="1" x14ac:dyDescent="0.15">
      <c r="B41" s="79"/>
      <c r="C41" s="79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1"/>
      <c r="O41" s="81"/>
      <c r="P41" s="81"/>
      <c r="Q41" s="81"/>
      <c r="R41" s="81"/>
      <c r="S41" s="81"/>
      <c r="T41" s="81"/>
      <c r="U41" s="81"/>
      <c r="V41" s="82"/>
      <c r="W41" s="82"/>
    </row>
    <row r="42" spans="2:23" ht="13.5" customHeight="1" x14ac:dyDescent="0.15">
      <c r="B42" s="79" t="s">
        <v>33</v>
      </c>
      <c r="C42" s="79"/>
      <c r="D42" s="80" t="str">
        <f>IFERROR(INDEX(入力用シート!$C$66:$N$105,MATCH(11,入力用シート!$K$66:$K$105,0),4),"")</f>
        <v/>
      </c>
      <c r="E42" s="80"/>
      <c r="F42" s="80"/>
      <c r="G42" s="80"/>
      <c r="H42" s="80"/>
      <c r="I42" s="80" t="str">
        <f>IFERROR(INDEX(入力用シート!$C$66:$N$105,MATCH(11,入力用シート!$K$66:$K$105,0),2),"")</f>
        <v/>
      </c>
      <c r="J42" s="80"/>
      <c r="K42" s="80"/>
      <c r="L42" s="80"/>
      <c r="M42" s="80"/>
      <c r="N42" s="81" t="str">
        <f>IFERROR(INDEX(入力用シート!$C$66:$N$105,MATCH(11,入力用シート!$K$66:$K$105,0),5),"")</f>
        <v/>
      </c>
      <c r="O42" s="81"/>
      <c r="P42" s="81" t="str">
        <f>IFERROR(INDEX(入力用シート!$C$66:$N$105,MATCH(11,入力用シート!$K$66:$K$105,0),6),"")&amp;""</f>
        <v/>
      </c>
      <c r="Q42" s="81"/>
      <c r="R42" s="81"/>
      <c r="S42" s="81"/>
      <c r="T42" s="81"/>
      <c r="U42" s="81"/>
      <c r="V42" s="82"/>
      <c r="W42" s="82"/>
    </row>
    <row r="43" spans="2:23" ht="13.5" customHeight="1" x14ac:dyDescent="0.15">
      <c r="B43" s="79"/>
      <c r="C43" s="79"/>
      <c r="D43" s="83" t="str">
        <f>IFERROR(INDEX(入力用シート!$C$66:$N$105,MATCH(11,入力用シート!$K$66:$K$105,0),3),"")</f>
        <v/>
      </c>
      <c r="E43" s="83"/>
      <c r="F43" s="83"/>
      <c r="G43" s="83"/>
      <c r="H43" s="83"/>
      <c r="I43" s="83" t="str">
        <f>IFERROR(INDEX(入力用シート!$C$66:$N$105,MATCH(11,入力用シート!$K$66:$K$105,0),1),"")</f>
        <v/>
      </c>
      <c r="J43" s="83"/>
      <c r="K43" s="83"/>
      <c r="L43" s="83"/>
      <c r="M43" s="83"/>
      <c r="N43" s="81"/>
      <c r="O43" s="81"/>
      <c r="P43" s="81"/>
      <c r="Q43" s="81"/>
      <c r="R43" s="81"/>
      <c r="S43" s="81"/>
      <c r="T43" s="81"/>
      <c r="U43" s="81"/>
      <c r="V43" s="82"/>
      <c r="W43" s="82"/>
    </row>
    <row r="44" spans="2:23" ht="13.5" customHeight="1" x14ac:dyDescent="0.15">
      <c r="B44" s="79"/>
      <c r="C44" s="79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1"/>
      <c r="O44" s="81"/>
      <c r="P44" s="81"/>
      <c r="Q44" s="81"/>
      <c r="R44" s="81"/>
      <c r="S44" s="81"/>
      <c r="T44" s="81"/>
      <c r="U44" s="81"/>
      <c r="V44" s="82"/>
      <c r="W44" s="82"/>
    </row>
    <row r="45" spans="2:23" ht="13.5" customHeight="1" x14ac:dyDescent="0.15">
      <c r="B45" s="79" t="s">
        <v>34</v>
      </c>
      <c r="C45" s="79"/>
      <c r="D45" s="80" t="str">
        <f>IFERROR(INDEX(入力用シート!$C$66:$N$105,MATCH(12,入力用シート!$K$66:$K$105,0),4),"")</f>
        <v/>
      </c>
      <c r="E45" s="80"/>
      <c r="F45" s="80"/>
      <c r="G45" s="80"/>
      <c r="H45" s="80"/>
      <c r="I45" s="80" t="str">
        <f>IFERROR(INDEX(入力用シート!$C$66:$N$105,MATCH(12,入力用シート!$K$66:$K$105,0),2),"")</f>
        <v/>
      </c>
      <c r="J45" s="80"/>
      <c r="K45" s="80"/>
      <c r="L45" s="80"/>
      <c r="M45" s="80"/>
      <c r="N45" s="81" t="str">
        <f>IFERROR(INDEX(入力用シート!$C$66:$N$105,MATCH(12,入力用シート!$K$66:$K$105,0),5),"")</f>
        <v/>
      </c>
      <c r="O45" s="81"/>
      <c r="P45" s="81" t="str">
        <f>IFERROR(INDEX(入力用シート!$C$66:$N$105,MATCH(12,入力用シート!$K$66:$K$105,0),6),"")&amp;""</f>
        <v/>
      </c>
      <c r="Q45" s="81"/>
      <c r="R45" s="81"/>
      <c r="S45" s="81"/>
      <c r="T45" s="81"/>
      <c r="U45" s="81"/>
      <c r="V45" s="82"/>
      <c r="W45" s="82"/>
    </row>
    <row r="46" spans="2:23" ht="13.5" customHeight="1" x14ac:dyDescent="0.15">
      <c r="B46" s="79"/>
      <c r="C46" s="79"/>
      <c r="D46" s="83" t="str">
        <f>IFERROR(INDEX(入力用シート!$C$66:$N$105,MATCH(12,入力用シート!$K$66:$K$105,0),3),"")</f>
        <v/>
      </c>
      <c r="E46" s="83"/>
      <c r="F46" s="83"/>
      <c r="G46" s="83"/>
      <c r="H46" s="83"/>
      <c r="I46" s="83" t="str">
        <f>IFERROR(INDEX(入力用シート!$C$66:$N$105,MATCH(12,入力用シート!$K$66:$K$105,0),1),"")</f>
        <v/>
      </c>
      <c r="J46" s="83"/>
      <c r="K46" s="83"/>
      <c r="L46" s="83"/>
      <c r="M46" s="83"/>
      <c r="N46" s="81"/>
      <c r="O46" s="81"/>
      <c r="P46" s="81"/>
      <c r="Q46" s="81"/>
      <c r="R46" s="81"/>
      <c r="S46" s="81"/>
      <c r="T46" s="81"/>
      <c r="U46" s="81"/>
      <c r="V46" s="82"/>
      <c r="W46" s="82"/>
    </row>
    <row r="47" spans="2:23" ht="13.5" customHeight="1" x14ac:dyDescent="0.15">
      <c r="B47" s="79"/>
      <c r="C47" s="79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1"/>
      <c r="O47" s="81"/>
      <c r="P47" s="81"/>
      <c r="Q47" s="81"/>
      <c r="R47" s="81"/>
      <c r="S47" s="81"/>
      <c r="T47" s="81"/>
      <c r="U47" s="81"/>
      <c r="V47" s="82"/>
      <c r="W47" s="82"/>
    </row>
    <row r="48" spans="2:23" ht="13.5" customHeight="1" x14ac:dyDescent="0.15">
      <c r="B48" s="79" t="s">
        <v>35</v>
      </c>
      <c r="C48" s="79"/>
      <c r="D48" s="80" t="str">
        <f>IFERROR(INDEX(入力用シート!$C$66:$N$105,MATCH(13,入力用シート!$K$66:$K$105,0),4),"")</f>
        <v/>
      </c>
      <c r="E48" s="80"/>
      <c r="F48" s="80"/>
      <c r="G48" s="80"/>
      <c r="H48" s="80"/>
      <c r="I48" s="80" t="str">
        <f>IFERROR(INDEX(入力用シート!$C$66:$N$105,MATCH(13,入力用シート!$K$66:$K$105,0),2),"")</f>
        <v/>
      </c>
      <c r="J48" s="80"/>
      <c r="K48" s="80"/>
      <c r="L48" s="80"/>
      <c r="M48" s="80"/>
      <c r="N48" s="81" t="str">
        <f>IFERROR(INDEX(入力用シート!$C$66:$N$105,MATCH(13,入力用シート!$K$66:$K$105,0),5),"")</f>
        <v/>
      </c>
      <c r="O48" s="81"/>
      <c r="P48" s="81" t="str">
        <f>IFERROR(INDEX(入力用シート!$C$66:$N$105,MATCH(13,入力用シート!$K$66:$K$105,0),6),"")&amp;""</f>
        <v/>
      </c>
      <c r="Q48" s="81"/>
      <c r="R48" s="81"/>
      <c r="S48" s="81"/>
      <c r="T48" s="81"/>
      <c r="U48" s="81"/>
      <c r="V48" s="82"/>
      <c r="W48" s="82"/>
    </row>
    <row r="49" spans="2:23" ht="13.5" customHeight="1" x14ac:dyDescent="0.15">
      <c r="B49" s="79"/>
      <c r="C49" s="79"/>
      <c r="D49" s="83" t="str">
        <f>IFERROR(INDEX(入力用シート!$C$66:$N$105,MATCH(13,入力用シート!$K$66:$K$105,0),3),"")</f>
        <v/>
      </c>
      <c r="E49" s="83"/>
      <c r="F49" s="83"/>
      <c r="G49" s="83"/>
      <c r="H49" s="83"/>
      <c r="I49" s="83" t="str">
        <f>IFERROR(INDEX(入力用シート!$C$66:$N$105,MATCH(13,入力用シート!$K$66:$K$105,0),1),"")</f>
        <v/>
      </c>
      <c r="J49" s="83"/>
      <c r="K49" s="83"/>
      <c r="L49" s="83"/>
      <c r="M49" s="83"/>
      <c r="N49" s="81"/>
      <c r="O49" s="81"/>
      <c r="P49" s="81"/>
      <c r="Q49" s="81"/>
      <c r="R49" s="81"/>
      <c r="S49" s="81"/>
      <c r="T49" s="81"/>
      <c r="U49" s="81"/>
      <c r="V49" s="82"/>
      <c r="W49" s="82"/>
    </row>
    <row r="50" spans="2:23" ht="13.5" customHeight="1" x14ac:dyDescent="0.15">
      <c r="B50" s="79"/>
      <c r="C50" s="79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1"/>
      <c r="O50" s="81"/>
      <c r="P50" s="81"/>
      <c r="Q50" s="81"/>
      <c r="R50" s="81"/>
      <c r="S50" s="81"/>
      <c r="T50" s="81"/>
      <c r="U50" s="81"/>
      <c r="V50" s="82"/>
      <c r="W50" s="82"/>
    </row>
    <row r="51" spans="2:23" ht="13.5" customHeight="1" x14ac:dyDescent="0.15">
      <c r="B51" s="79" t="s">
        <v>36</v>
      </c>
      <c r="C51" s="79"/>
      <c r="D51" s="80" t="str">
        <f>IFERROR(INDEX(入力用シート!$C$66:$N$105,MATCH(14,入力用シート!$K$66:$K$105,0),4),"")</f>
        <v/>
      </c>
      <c r="E51" s="80"/>
      <c r="F51" s="80"/>
      <c r="G51" s="80"/>
      <c r="H51" s="80"/>
      <c r="I51" s="80" t="str">
        <f>IFERROR(INDEX(入力用シート!$C$66:$N$105,MATCH(14,入力用シート!$K$66:$K$105,0),2),"")</f>
        <v/>
      </c>
      <c r="J51" s="80"/>
      <c r="K51" s="80"/>
      <c r="L51" s="80"/>
      <c r="M51" s="80"/>
      <c r="N51" s="81" t="str">
        <f>IFERROR(INDEX(入力用シート!$C$66:$N$105,MATCH(14,入力用シート!$K$66:$K$105,0),5),"")</f>
        <v/>
      </c>
      <c r="O51" s="81"/>
      <c r="P51" s="81" t="str">
        <f>IFERROR(INDEX(入力用シート!$C$66:$N$105,MATCH(14,入力用シート!$K$66:$K$105,0),6),"")&amp;""</f>
        <v/>
      </c>
      <c r="Q51" s="81"/>
      <c r="R51" s="81"/>
      <c r="S51" s="81"/>
      <c r="T51" s="81"/>
      <c r="U51" s="81"/>
      <c r="V51" s="82"/>
      <c r="W51" s="82"/>
    </row>
    <row r="52" spans="2:23" ht="13.5" customHeight="1" x14ac:dyDescent="0.15">
      <c r="B52" s="79"/>
      <c r="C52" s="79"/>
      <c r="D52" s="83" t="str">
        <f>IFERROR(INDEX(入力用シート!$C$66:$N$105,MATCH(14,入力用シート!$K$66:$K$105,0),3),"")</f>
        <v/>
      </c>
      <c r="E52" s="83"/>
      <c r="F52" s="83"/>
      <c r="G52" s="83"/>
      <c r="H52" s="83"/>
      <c r="I52" s="83" t="str">
        <f>IFERROR(INDEX(入力用シート!$C$66:$N$105,MATCH(14,入力用シート!$K$66:$K$105,0),1),"")</f>
        <v/>
      </c>
      <c r="J52" s="83"/>
      <c r="K52" s="83"/>
      <c r="L52" s="83"/>
      <c r="M52" s="83"/>
      <c r="N52" s="81"/>
      <c r="O52" s="81"/>
      <c r="P52" s="81"/>
      <c r="Q52" s="81"/>
      <c r="R52" s="81"/>
      <c r="S52" s="81"/>
      <c r="T52" s="81"/>
      <c r="U52" s="81"/>
      <c r="V52" s="82"/>
      <c r="W52" s="82"/>
    </row>
    <row r="53" spans="2:23" ht="13.5" customHeight="1" x14ac:dyDescent="0.15">
      <c r="B53" s="79"/>
      <c r="C53" s="79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1"/>
      <c r="O53" s="81"/>
      <c r="P53" s="81"/>
      <c r="Q53" s="81"/>
      <c r="R53" s="81"/>
      <c r="S53" s="81"/>
      <c r="T53" s="81"/>
      <c r="U53" s="81"/>
      <c r="V53" s="82"/>
      <c r="W53" s="82"/>
    </row>
    <row r="54" spans="2:23" ht="13.5" customHeight="1" x14ac:dyDescent="0.15">
      <c r="B54" s="79" t="s">
        <v>37</v>
      </c>
      <c r="C54" s="79"/>
      <c r="D54" s="80" t="str">
        <f>IFERROR(INDEX(入力用シート!$C$66:$N$105,MATCH(15,入力用シート!$K$66:$K$105,0),4),"")</f>
        <v/>
      </c>
      <c r="E54" s="80"/>
      <c r="F54" s="80"/>
      <c r="G54" s="80"/>
      <c r="H54" s="80"/>
      <c r="I54" s="80" t="str">
        <f>IFERROR(INDEX(入力用シート!$C$66:$N$105,MATCH(15,入力用シート!$K$66:$K$105,0),2),"")</f>
        <v/>
      </c>
      <c r="J54" s="80"/>
      <c r="K54" s="80"/>
      <c r="L54" s="80"/>
      <c r="M54" s="80"/>
      <c r="N54" s="81" t="str">
        <f>IFERROR(INDEX(入力用シート!$C$66:$N$105,MATCH(15,入力用シート!$K$66:$K$105,0),5),"")</f>
        <v/>
      </c>
      <c r="O54" s="81"/>
      <c r="P54" s="81" t="str">
        <f>IFERROR(INDEX(入力用シート!$C$66:$N$105,MATCH(15,入力用シート!$K$66:$K$105,0),6),"")&amp;""</f>
        <v/>
      </c>
      <c r="Q54" s="81"/>
      <c r="R54" s="81"/>
      <c r="S54" s="81"/>
      <c r="T54" s="81"/>
      <c r="U54" s="81"/>
      <c r="V54" s="82"/>
      <c r="W54" s="82"/>
    </row>
    <row r="55" spans="2:23" ht="13.5" customHeight="1" x14ac:dyDescent="0.15">
      <c r="B55" s="79"/>
      <c r="C55" s="79"/>
      <c r="D55" s="83" t="str">
        <f>IFERROR(INDEX(入力用シート!$C$66:$N$105,MATCH(15,入力用シート!$K$66:$K$105,0),3),"")</f>
        <v/>
      </c>
      <c r="E55" s="83"/>
      <c r="F55" s="83"/>
      <c r="G55" s="83"/>
      <c r="H55" s="83"/>
      <c r="I55" s="83" t="str">
        <f>IFERROR(INDEX(入力用シート!$C$66:$N$105,MATCH(15,入力用シート!$K$66:$K$105,0),1),"")</f>
        <v/>
      </c>
      <c r="J55" s="83"/>
      <c r="K55" s="83"/>
      <c r="L55" s="83"/>
      <c r="M55" s="83"/>
      <c r="N55" s="81"/>
      <c r="O55" s="81"/>
      <c r="P55" s="81"/>
      <c r="Q55" s="81"/>
      <c r="R55" s="81"/>
      <c r="S55" s="81"/>
      <c r="T55" s="81"/>
      <c r="U55" s="81"/>
      <c r="V55" s="82"/>
      <c r="W55" s="82"/>
    </row>
    <row r="56" spans="2:23" ht="13.5" customHeight="1" x14ac:dyDescent="0.15">
      <c r="B56" s="79"/>
      <c r="C56" s="79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1"/>
      <c r="O56" s="81"/>
      <c r="P56" s="81"/>
      <c r="Q56" s="81"/>
      <c r="R56" s="81"/>
      <c r="S56" s="81"/>
      <c r="T56" s="81"/>
      <c r="U56" s="81"/>
      <c r="V56" s="82"/>
      <c r="W56" s="82"/>
    </row>
    <row r="57" spans="2:23" x14ac:dyDescent="0.15">
      <c r="B57" s="76" t="s">
        <v>38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spans="2:23" x14ac:dyDescent="0.15">
      <c r="B58" s="77" t="s">
        <v>39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spans="2:23" ht="24" customHeight="1" x14ac:dyDescent="0.15">
      <c r="B59" s="78" t="s">
        <v>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</row>
  </sheetData>
  <mergeCells count="155">
    <mergeCell ref="U1:W1"/>
    <mergeCell ref="B2:W2"/>
    <mergeCell ref="B3:W3"/>
    <mergeCell ref="C5:D5"/>
    <mergeCell ref="E5:H5"/>
    <mergeCell ref="L5:M5"/>
    <mergeCell ref="N5:O5"/>
    <mergeCell ref="P5:Q5"/>
    <mergeCell ref="R5:S5"/>
    <mergeCell ref="T5:U5"/>
    <mergeCell ref="B8:C8"/>
    <mergeCell ref="D8:G8"/>
    <mergeCell ref="J8:K8"/>
    <mergeCell ref="L8:O8"/>
    <mergeCell ref="R8:S8"/>
    <mergeCell ref="T8:W8"/>
    <mergeCell ref="V5:W5"/>
    <mergeCell ref="B7:C7"/>
    <mergeCell ref="D7:G7"/>
    <mergeCell ref="J7:K7"/>
    <mergeCell ref="L7:O7"/>
    <mergeCell ref="R7:S7"/>
    <mergeCell ref="T7:W7"/>
    <mergeCell ref="B10:C11"/>
    <mergeCell ref="D10:H10"/>
    <mergeCell ref="I10:M10"/>
    <mergeCell ref="N10:O11"/>
    <mergeCell ref="P10:U10"/>
    <mergeCell ref="V10:W11"/>
    <mergeCell ref="D11:H11"/>
    <mergeCell ref="I11:M11"/>
    <mergeCell ref="P11:U11"/>
    <mergeCell ref="B15:C17"/>
    <mergeCell ref="D15:H15"/>
    <mergeCell ref="I15:M15"/>
    <mergeCell ref="N15:O17"/>
    <mergeCell ref="P15:U17"/>
    <mergeCell ref="V15:W17"/>
    <mergeCell ref="D16:H17"/>
    <mergeCell ref="I16:M17"/>
    <mergeCell ref="B12:C14"/>
    <mergeCell ref="D12:H12"/>
    <mergeCell ref="I12:M12"/>
    <mergeCell ref="N12:O14"/>
    <mergeCell ref="P12:U14"/>
    <mergeCell ref="V12:W14"/>
    <mergeCell ref="D13:H14"/>
    <mergeCell ref="I13:M14"/>
    <mergeCell ref="B21:C23"/>
    <mergeCell ref="D21:H21"/>
    <mergeCell ref="I21:M21"/>
    <mergeCell ref="N21:O23"/>
    <mergeCell ref="P21:U23"/>
    <mergeCell ref="V21:W23"/>
    <mergeCell ref="D22:H23"/>
    <mergeCell ref="I22:M23"/>
    <mergeCell ref="B18:C20"/>
    <mergeCell ref="D18:H18"/>
    <mergeCell ref="I18:M18"/>
    <mergeCell ref="N18:O20"/>
    <mergeCell ref="P18:U20"/>
    <mergeCell ref="V18:W20"/>
    <mergeCell ref="D19:H20"/>
    <mergeCell ref="I19:M20"/>
    <mergeCell ref="B27:C29"/>
    <mergeCell ref="D27:H27"/>
    <mergeCell ref="I27:M27"/>
    <mergeCell ref="N27:O29"/>
    <mergeCell ref="P27:U29"/>
    <mergeCell ref="V27:W29"/>
    <mergeCell ref="D28:H29"/>
    <mergeCell ref="I28:M29"/>
    <mergeCell ref="B24:C26"/>
    <mergeCell ref="D24:H24"/>
    <mergeCell ref="I24:M24"/>
    <mergeCell ref="N24:O26"/>
    <mergeCell ref="P24:U26"/>
    <mergeCell ref="V24:W26"/>
    <mergeCell ref="D25:H26"/>
    <mergeCell ref="I25:M26"/>
    <mergeCell ref="B33:C35"/>
    <mergeCell ref="D33:H33"/>
    <mergeCell ref="I33:M33"/>
    <mergeCell ref="N33:O35"/>
    <mergeCell ref="P33:U35"/>
    <mergeCell ref="V33:W35"/>
    <mergeCell ref="D34:H35"/>
    <mergeCell ref="I34:M35"/>
    <mergeCell ref="B30:C32"/>
    <mergeCell ref="D30:H30"/>
    <mergeCell ref="I30:M30"/>
    <mergeCell ref="N30:O32"/>
    <mergeCell ref="P30:U32"/>
    <mergeCell ref="V30:W32"/>
    <mergeCell ref="D31:H32"/>
    <mergeCell ref="I31:M32"/>
    <mergeCell ref="B39:C41"/>
    <mergeCell ref="D39:H39"/>
    <mergeCell ref="I39:M39"/>
    <mergeCell ref="N39:O41"/>
    <mergeCell ref="P39:U41"/>
    <mergeCell ref="V39:W41"/>
    <mergeCell ref="D40:H41"/>
    <mergeCell ref="I40:M41"/>
    <mergeCell ref="B36:C38"/>
    <mergeCell ref="D36:H36"/>
    <mergeCell ref="I36:M36"/>
    <mergeCell ref="N36:O38"/>
    <mergeCell ref="P36:U38"/>
    <mergeCell ref="V36:W38"/>
    <mergeCell ref="D37:H38"/>
    <mergeCell ref="I37:M38"/>
    <mergeCell ref="B45:C47"/>
    <mergeCell ref="D45:H45"/>
    <mergeCell ref="I45:M45"/>
    <mergeCell ref="N45:O47"/>
    <mergeCell ref="P45:U47"/>
    <mergeCell ref="V45:W47"/>
    <mergeCell ref="D46:H47"/>
    <mergeCell ref="I46:M47"/>
    <mergeCell ref="B42:C44"/>
    <mergeCell ref="D42:H42"/>
    <mergeCell ref="I42:M42"/>
    <mergeCell ref="N42:O44"/>
    <mergeCell ref="P42:U44"/>
    <mergeCell ref="V42:W44"/>
    <mergeCell ref="D43:H44"/>
    <mergeCell ref="I43:M44"/>
    <mergeCell ref="B51:C53"/>
    <mergeCell ref="D51:H51"/>
    <mergeCell ref="I51:M51"/>
    <mergeCell ref="N51:O53"/>
    <mergeCell ref="P51:U53"/>
    <mergeCell ref="V51:W53"/>
    <mergeCell ref="D52:H53"/>
    <mergeCell ref="I52:M53"/>
    <mergeCell ref="B48:C50"/>
    <mergeCell ref="D48:H48"/>
    <mergeCell ref="I48:M48"/>
    <mergeCell ref="N48:O50"/>
    <mergeCell ref="P48:U50"/>
    <mergeCell ref="V48:W50"/>
    <mergeCell ref="D49:H50"/>
    <mergeCell ref="I49:M50"/>
    <mergeCell ref="B57:W57"/>
    <mergeCell ref="B58:W58"/>
    <mergeCell ref="B59:W59"/>
    <mergeCell ref="B54:C56"/>
    <mergeCell ref="D54:H54"/>
    <mergeCell ref="I54:M54"/>
    <mergeCell ref="N54:O56"/>
    <mergeCell ref="P54:U56"/>
    <mergeCell ref="V54:W56"/>
    <mergeCell ref="D55:H56"/>
    <mergeCell ref="I55:M5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はじめに</vt:lpstr>
      <vt:lpstr>入力用シート</vt:lpstr>
      <vt:lpstr>男・クラ④</vt:lpstr>
      <vt:lpstr>男・フリー④</vt:lpstr>
      <vt:lpstr>女・クラ④</vt:lpstr>
      <vt:lpstr>女・フリー④</vt:lpstr>
      <vt:lpstr>男・SL④</vt:lpstr>
      <vt:lpstr>男・GS④</vt:lpstr>
      <vt:lpstr>女・SL④</vt:lpstr>
      <vt:lpstr>女・GS④</vt:lpstr>
      <vt:lpstr>男・スペシャル④</vt:lpstr>
      <vt:lpstr>女・スペシャル④</vt:lpstr>
      <vt:lpstr>男・ｺﾝﾊﾞ④</vt:lpstr>
      <vt:lpstr>女・ｺﾝﾊﾞ④</vt:lpstr>
      <vt:lpstr>ｺﾝﾊﾞ④</vt:lpstr>
      <vt:lpstr>リレー⑤</vt:lpstr>
      <vt:lpstr>選手名簿男子</vt:lpstr>
      <vt:lpstr>選手名簿女子</vt:lpstr>
      <vt:lpstr>参加申込集計表（県用）⑦</vt:lpstr>
      <vt:lpstr>リレー⑤!Print_Area</vt:lpstr>
      <vt:lpstr>'参加申込集計表（県用）⑦'!Print_Area</vt:lpstr>
      <vt:lpstr>女・GS④!Print_Area</vt:lpstr>
      <vt:lpstr>女・SL④!Print_Area</vt:lpstr>
      <vt:lpstr>女・クラ④!Print_Area</vt:lpstr>
      <vt:lpstr>女・ｺﾝﾊﾞ④!Print_Area</vt:lpstr>
      <vt:lpstr>女・スペシャル④!Print_Area</vt:lpstr>
      <vt:lpstr>女・フリー④!Print_Area</vt:lpstr>
      <vt:lpstr>選手名簿女子!Print_Area</vt:lpstr>
      <vt:lpstr>選手名簿男子!Print_Area</vt:lpstr>
      <vt:lpstr>男・GS④!Print_Area</vt:lpstr>
      <vt:lpstr>男・SL④!Print_Area</vt:lpstr>
      <vt:lpstr>男・クラ④!Print_Area</vt:lpstr>
      <vt:lpstr>男・ｺﾝﾊﾞ④!Print_Area</vt:lpstr>
      <vt:lpstr>男・スペシャル④!Print_Area</vt:lpstr>
      <vt:lpstr>男・フリー④!Print_Area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西根中・教師15</dc:creator>
  <cp:lastModifiedBy>tohoku</cp:lastModifiedBy>
  <cp:lastPrinted>2023-10-04T07:29:55Z</cp:lastPrinted>
  <dcterms:created xsi:type="dcterms:W3CDTF">2020-05-21T08:17:48Z</dcterms:created>
  <dcterms:modified xsi:type="dcterms:W3CDTF">2023-10-24T23:31:04Z</dcterms:modified>
</cp:coreProperties>
</file>